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uan Manuel\Documents\5 Requisiciones\2024\DA\CAL-DESFAR Refacciones qsm y sm MP 032\"/>
    </mc:Choice>
  </mc:AlternateContent>
  <bookViews>
    <workbookView xWindow="0" yWindow="0" windowWidth="20490" windowHeight="7905"/>
  </bookViews>
  <sheets>
    <sheet name="REFACCIONES.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7" i="1" l="1"/>
  <c r="G16" i="1"/>
  <c r="F15" i="1" l="1"/>
  <c r="F14" i="1"/>
  <c r="F13" i="1"/>
  <c r="G13" i="1" s="1"/>
  <c r="F12" i="1"/>
  <c r="G12" i="1" s="1"/>
  <c r="F11" i="1"/>
  <c r="G11" i="1" s="1"/>
  <c r="F10" i="1"/>
  <c r="F9" i="1"/>
  <c r="F8" i="1"/>
  <c r="G9" i="1"/>
  <c r="G8" i="1"/>
  <c r="G10" i="1"/>
  <c r="G14" i="1"/>
  <c r="G15" i="1"/>
  <c r="F7" i="1"/>
  <c r="M12" i="1" l="1"/>
  <c r="M13" i="1"/>
  <c r="M14" i="1"/>
  <c r="M9" i="1" l="1"/>
  <c r="M10" i="1"/>
  <c r="M11" i="1"/>
  <c r="M15" i="1"/>
  <c r="M8" i="1" l="1"/>
  <c r="G7" i="1"/>
  <c r="M7" i="1" l="1"/>
</calcChain>
</file>

<file path=xl/sharedStrings.xml><?xml version="1.0" encoding="utf-8"?>
<sst xmlns="http://schemas.openxmlformats.org/spreadsheetml/2006/main" count="58" uniqueCount="34">
  <si>
    <t>REFACCIONES Y HERRAMENTALES</t>
  </si>
  <si>
    <t xml:space="preserve">Descripción del producto </t>
  </si>
  <si>
    <t>Cantidad</t>
  </si>
  <si>
    <t>U/M</t>
  </si>
  <si>
    <t>IMPORTE</t>
  </si>
  <si>
    <t>Equipo al que pertenece</t>
  </si>
  <si>
    <t>Ultima compra</t>
  </si>
  <si>
    <t xml:space="preserve">Tiempo de vida estimado </t>
  </si>
  <si>
    <t>Cotización 1</t>
  </si>
  <si>
    <t>Cotización 2</t>
  </si>
  <si>
    <t>Cotización 3</t>
  </si>
  <si>
    <t>Obsevaciones</t>
  </si>
  <si>
    <t>Imagen</t>
  </si>
  <si>
    <t>PZ</t>
  </si>
  <si>
    <t>NA</t>
  </si>
  <si>
    <t>Stock de                        seguridad / mes</t>
  </si>
  <si>
    <t>PRECIO DOLARES</t>
  </si>
  <si>
    <t>Número de Parte</t>
  </si>
  <si>
    <t>1 año, dependiendo del uso</t>
  </si>
  <si>
    <t>h-class plus sm-ftn pm kit</t>
  </si>
  <si>
    <t>Seal Wash Housing Seal, 2/pk</t>
  </si>
  <si>
    <t>Head Seal &amp; S/W Spacer 2/pk</t>
  </si>
  <si>
    <t>O-RING,Teflon 2-016, 1/pk</t>
  </si>
  <si>
    <t>WAT076152</t>
  </si>
  <si>
    <t>Plunger, .0787 Dia X 1.415, 2/pk</t>
  </si>
  <si>
    <t xml:space="preserve">Mixer Assembly, 100µL </t>
  </si>
  <si>
    <t>ACQUITY BSM Outlet Tube Assembly, .010 ID (standard)</t>
  </si>
  <si>
    <t>Desarrollo Analítico              Acquity UPLC Clase H PLus EQDA-032</t>
  </si>
  <si>
    <t>Proveedor Waters Representatnte de la marca en México</t>
  </si>
  <si>
    <t>Para stock de mantenimiento preventivo, se reemplazan hasta que fallen</t>
  </si>
  <si>
    <t>NA                           Primer Mantenimiento Interno</t>
  </si>
  <si>
    <t>Check Valve, Double Ball &amp; Seat</t>
  </si>
  <si>
    <t>i2 Valve Cartridge</t>
  </si>
  <si>
    <t>Flete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</si>
</sst>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-;\-* #,##0.00_-;_-* &quot;-&quot;??_-;_-@_-"/>
    <numFmt numFmtId="165" formatCode="_-&quot;$&quot;* #,##0.00_-;\-&quot;$&quot;* #,##0.00_-;_-&quot;$&quot;* &quot;-&quot;??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31">
    <xf numFmtId="0" fontId="0" fillId="0" borderId="0" xfId="0"/>
    <xf numFmtId="0" fontId="0" fillId="0" borderId="0" xfId="0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64" fontId="0" fillId="0" borderId="1" xfId="1" applyFont="1" applyBorder="1" applyAlignment="1">
      <alignment horizontal="center" vertical="center" wrapText="1"/>
    </xf>
    <xf numFmtId="165" fontId="0" fillId="0" borderId="1" xfId="2" applyFont="1" applyBorder="1" applyAlignment="1">
      <alignment horizontal="center" vertical="center" wrapText="1"/>
    </xf>
    <xf numFmtId="14" fontId="0" fillId="0" borderId="0" xfId="0" applyNumberFormat="1"/>
    <xf numFmtId="164" fontId="0" fillId="0" borderId="0" xfId="1" applyFont="1" applyBorder="1"/>
    <xf numFmtId="0" fontId="0" fillId="0" borderId="0" xfId="0" applyAlignment="1">
      <alignment horizontal="center" vertical="center"/>
    </xf>
    <xf numFmtId="164" fontId="0" fillId="0" borderId="0" xfId="1" applyFont="1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165" fontId="0" fillId="0" borderId="1" xfId="2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65" fontId="0" fillId="0" borderId="1" xfId="2" applyFont="1" applyBorder="1" applyAlignment="1">
      <alignment horizontal="center" vertical="center" wrapText="1"/>
    </xf>
    <xf numFmtId="165" fontId="0" fillId="0" borderId="0" xfId="0" applyNumberFormat="1" applyAlignment="1">
      <alignment horizontal="center" vertical="center"/>
    </xf>
    <xf numFmtId="165" fontId="0" fillId="0" borderId="0" xfId="2" applyFont="1" applyFill="1" applyBorder="1" applyAlignment="1">
      <alignment horizontal="center" vertical="center" wrapText="1"/>
    </xf>
    <xf numFmtId="165" fontId="0" fillId="0" borderId="1" xfId="2" applyFont="1" applyBorder="1" applyAlignment="1">
      <alignment horizontal="center" vertical="center" wrapText="1"/>
    </xf>
    <xf numFmtId="165" fontId="0" fillId="0" borderId="1" xfId="2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165" fontId="0" fillId="0" borderId="1" xfId="2" applyFont="1" applyBorder="1" applyAlignment="1">
      <alignment horizontal="center" vertical="center" wrapText="1"/>
    </xf>
    <xf numFmtId="14" fontId="0" fillId="0" borderId="2" xfId="0" applyNumberFormat="1" applyBorder="1" applyAlignment="1">
      <alignment horizontal="center" vertical="center" wrapText="1"/>
    </xf>
    <xf numFmtId="14" fontId="0" fillId="0" borderId="3" xfId="0" applyNumberFormat="1" applyBorder="1" applyAlignment="1">
      <alignment horizontal="center" vertical="center" wrapText="1"/>
    </xf>
    <xf numFmtId="14" fontId="0" fillId="0" borderId="4" xfId="0" applyNumberFormat="1" applyBorder="1" applyAlignment="1">
      <alignment horizontal="center" vertical="center" wrapText="1"/>
    </xf>
    <xf numFmtId="164" fontId="0" fillId="0" borderId="2" xfId="1" applyFont="1" applyBorder="1" applyAlignment="1">
      <alignment horizontal="center" vertical="center" wrapText="1"/>
    </xf>
    <xf numFmtId="164" fontId="0" fillId="0" borderId="3" xfId="1" applyFont="1" applyBorder="1" applyAlignment="1">
      <alignment horizontal="center" vertical="center" wrapText="1"/>
    </xf>
    <xf numFmtId="164" fontId="0" fillId="0" borderId="4" xfId="1" applyFont="1" applyBorder="1" applyAlignment="1">
      <alignment horizontal="center" vertical="center" wrapText="1"/>
    </xf>
  </cellXfs>
  <cellStyles count="3">
    <cellStyle name="Millares" xfId="1" builtinId="3"/>
    <cellStyle name="Moneda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28576</xdr:rowOff>
    </xdr:from>
    <xdr:to>
      <xdr:col>2</xdr:col>
      <xdr:colOff>196850</xdr:colOff>
      <xdr:row>2</xdr:row>
      <xdr:rowOff>177158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xmlns="" id="{F4F10B28-253A-4A99-9E7B-CD5E578538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533526" y="28576"/>
          <a:ext cx="1787525" cy="529582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304800</xdr:colOff>
      <xdr:row>18</xdr:row>
      <xdr:rowOff>304800</xdr:rowOff>
    </xdr:to>
    <xdr:sp macro="" textlink="">
      <xdr:nvSpPr>
        <xdr:cNvPr id="1025" name="AutoShape 1" descr="SS Filter Frit Replacement Cartridge (2/pk) for Waters 700002913"/>
        <xdr:cNvSpPr>
          <a:spLocks noChangeAspect="1" noChangeArrowheads="1"/>
        </xdr:cNvSpPr>
      </xdr:nvSpPr>
      <xdr:spPr bwMode="auto">
        <a:xfrm>
          <a:off x="762000" y="54864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Q20"/>
  <sheetViews>
    <sheetView showGridLines="0" tabSelected="1" workbookViewId="0">
      <selection activeCell="G18" sqref="G18"/>
    </sheetView>
  </sheetViews>
  <sheetFormatPr baseColWidth="10" defaultRowHeight="15" x14ac:dyDescent="0.25"/>
  <cols>
    <col min="2" max="2" width="22.7109375" customWidth="1"/>
    <col min="3" max="3" width="11" customWidth="1"/>
    <col min="4" max="4" width="8.85546875" bestFit="1" customWidth="1"/>
    <col min="5" max="5" width="5.28515625" bestFit="1" customWidth="1"/>
    <col min="6" max="6" width="10" style="8" bestFit="1" customWidth="1"/>
    <col min="7" max="7" width="11.5703125" style="8" customWidth="1"/>
    <col min="8" max="8" width="15.85546875" bestFit="1" customWidth="1"/>
    <col min="9" max="9" width="15.5703125" customWidth="1"/>
    <col min="10" max="10" width="10.5703125" bestFit="1" customWidth="1"/>
    <col min="11" max="11" width="5.140625" bestFit="1" customWidth="1"/>
    <col min="12" max="12" width="15.140625" bestFit="1" customWidth="1"/>
    <col min="13" max="15" width="11.5703125" bestFit="1" customWidth="1"/>
    <col min="16" max="16" width="21.28515625" customWidth="1"/>
    <col min="17" max="17" width="23.7109375" customWidth="1"/>
  </cols>
  <sheetData>
    <row r="4" spans="2:17" ht="18.75" x14ac:dyDescent="0.3">
      <c r="B4" s="22" t="s">
        <v>0</v>
      </c>
      <c r="C4" s="22"/>
      <c r="D4" s="22"/>
      <c r="E4" s="22"/>
      <c r="F4" s="22"/>
      <c r="G4" s="22"/>
      <c r="H4" s="1"/>
    </row>
    <row r="6" spans="2:17" ht="45" x14ac:dyDescent="0.25">
      <c r="B6" s="2" t="s">
        <v>1</v>
      </c>
      <c r="C6" s="2" t="s">
        <v>17</v>
      </c>
      <c r="D6" s="2" t="s">
        <v>2</v>
      </c>
      <c r="E6" s="2" t="s">
        <v>3</v>
      </c>
      <c r="F6" s="2" t="s">
        <v>16</v>
      </c>
      <c r="G6" s="2" t="s">
        <v>4</v>
      </c>
      <c r="H6" s="2" t="s">
        <v>5</v>
      </c>
      <c r="I6" s="2" t="s">
        <v>6</v>
      </c>
      <c r="J6" s="2" t="s">
        <v>7</v>
      </c>
      <c r="K6" s="2" t="s">
        <v>3</v>
      </c>
      <c r="L6" s="2" t="s">
        <v>15</v>
      </c>
      <c r="M6" s="2" t="s">
        <v>8</v>
      </c>
      <c r="N6" s="2" t="s">
        <v>9</v>
      </c>
      <c r="O6" s="2" t="s">
        <v>10</v>
      </c>
      <c r="P6" s="2" t="s">
        <v>11</v>
      </c>
      <c r="Q6" s="2" t="s">
        <v>12</v>
      </c>
    </row>
    <row r="7" spans="2:17" ht="65.25" customHeight="1" x14ac:dyDescent="0.25">
      <c r="B7" s="3" t="s">
        <v>19</v>
      </c>
      <c r="C7" s="3">
        <v>201000349</v>
      </c>
      <c r="D7" s="4">
        <v>1</v>
      </c>
      <c r="E7" s="3" t="s">
        <v>13</v>
      </c>
      <c r="F7" s="5">
        <f>4243*0.76</f>
        <v>3224.68</v>
      </c>
      <c r="G7" s="5">
        <f>+F7*D7</f>
        <v>3224.68</v>
      </c>
      <c r="H7" s="23" t="s">
        <v>27</v>
      </c>
      <c r="I7" s="25" t="s">
        <v>30</v>
      </c>
      <c r="J7" s="28" t="s">
        <v>18</v>
      </c>
      <c r="K7" s="3" t="s">
        <v>14</v>
      </c>
      <c r="L7" s="4" t="s">
        <v>14</v>
      </c>
      <c r="M7" s="5">
        <f>G7</f>
        <v>3224.68</v>
      </c>
      <c r="N7" s="24" t="s">
        <v>28</v>
      </c>
      <c r="O7" s="24"/>
      <c r="P7" s="19" t="s">
        <v>29</v>
      </c>
      <c r="Q7" s="10"/>
    </row>
    <row r="8" spans="2:17" ht="65.25" customHeight="1" x14ac:dyDescent="0.25">
      <c r="B8" s="3" t="s">
        <v>20</v>
      </c>
      <c r="C8" s="3">
        <v>700002598</v>
      </c>
      <c r="D8" s="4">
        <v>1</v>
      </c>
      <c r="E8" s="3" t="s">
        <v>13</v>
      </c>
      <c r="F8" s="17">
        <f>219*0.76</f>
        <v>166.44</v>
      </c>
      <c r="G8" s="17">
        <f t="shared" ref="G8:G16" si="0">+F8*D8</f>
        <v>166.44</v>
      </c>
      <c r="H8" s="23"/>
      <c r="I8" s="26"/>
      <c r="J8" s="29"/>
      <c r="K8" s="3" t="s">
        <v>14</v>
      </c>
      <c r="L8" s="4" t="s">
        <v>14</v>
      </c>
      <c r="M8" s="12">
        <f t="shared" ref="M8:M15" si="1">G8</f>
        <v>166.44</v>
      </c>
      <c r="N8" s="24"/>
      <c r="O8" s="24"/>
      <c r="P8" s="20"/>
      <c r="Q8" s="10"/>
    </row>
    <row r="9" spans="2:17" ht="65.25" customHeight="1" x14ac:dyDescent="0.25">
      <c r="B9" s="11" t="s">
        <v>21</v>
      </c>
      <c r="C9" s="11">
        <v>700002599</v>
      </c>
      <c r="D9" s="4">
        <v>1</v>
      </c>
      <c r="E9" s="11" t="s">
        <v>13</v>
      </c>
      <c r="F9" s="17">
        <f>253*0.76</f>
        <v>192.28</v>
      </c>
      <c r="G9" s="17">
        <f t="shared" si="0"/>
        <v>192.28</v>
      </c>
      <c r="H9" s="23"/>
      <c r="I9" s="26"/>
      <c r="J9" s="29"/>
      <c r="K9" s="11" t="s">
        <v>14</v>
      </c>
      <c r="L9" s="4" t="s">
        <v>14</v>
      </c>
      <c r="M9" s="12">
        <f t="shared" si="1"/>
        <v>192.28</v>
      </c>
      <c r="N9" s="24"/>
      <c r="O9" s="24"/>
      <c r="P9" s="20"/>
      <c r="Q9" s="10"/>
    </row>
    <row r="10" spans="2:17" ht="65.25" customHeight="1" x14ac:dyDescent="0.25">
      <c r="B10" s="11" t="s">
        <v>22</v>
      </c>
      <c r="C10" s="11" t="s">
        <v>23</v>
      </c>
      <c r="D10" s="4">
        <v>2</v>
      </c>
      <c r="E10" s="11" t="s">
        <v>13</v>
      </c>
      <c r="F10" s="17">
        <f>19*0.76</f>
        <v>14.44</v>
      </c>
      <c r="G10" s="17">
        <f t="shared" si="0"/>
        <v>28.88</v>
      </c>
      <c r="H10" s="23"/>
      <c r="I10" s="26"/>
      <c r="J10" s="29"/>
      <c r="K10" s="11" t="s">
        <v>14</v>
      </c>
      <c r="L10" s="4" t="s">
        <v>14</v>
      </c>
      <c r="M10" s="12">
        <f t="shared" si="1"/>
        <v>28.88</v>
      </c>
      <c r="N10" s="24"/>
      <c r="O10" s="24"/>
      <c r="P10" s="20"/>
      <c r="Q10" s="10"/>
    </row>
    <row r="11" spans="2:17" ht="65.25" customHeight="1" x14ac:dyDescent="0.25">
      <c r="B11" s="11" t="s">
        <v>24</v>
      </c>
      <c r="C11" s="11">
        <v>700002600</v>
      </c>
      <c r="D11" s="4">
        <v>1</v>
      </c>
      <c r="E11" s="11" t="s">
        <v>13</v>
      </c>
      <c r="F11" s="17">
        <f>359*0.76</f>
        <v>272.83999999999997</v>
      </c>
      <c r="G11" s="17">
        <f t="shared" si="0"/>
        <v>272.83999999999997</v>
      </c>
      <c r="H11" s="23"/>
      <c r="I11" s="26"/>
      <c r="J11" s="29"/>
      <c r="K11" s="11" t="s">
        <v>14</v>
      </c>
      <c r="L11" s="4" t="s">
        <v>14</v>
      </c>
      <c r="M11" s="12">
        <f t="shared" si="1"/>
        <v>272.83999999999997</v>
      </c>
      <c r="N11" s="24"/>
      <c r="O11" s="24"/>
      <c r="P11" s="20"/>
      <c r="Q11" s="10"/>
    </row>
    <row r="12" spans="2:17" ht="65.25" customHeight="1" x14ac:dyDescent="0.25">
      <c r="B12" s="13" t="s">
        <v>31</v>
      </c>
      <c r="C12" s="13">
        <v>700005164</v>
      </c>
      <c r="D12" s="4">
        <v>1</v>
      </c>
      <c r="E12" s="13" t="s">
        <v>13</v>
      </c>
      <c r="F12" s="17">
        <f>293*0.76</f>
        <v>222.68</v>
      </c>
      <c r="G12" s="17">
        <f t="shared" si="0"/>
        <v>222.68</v>
      </c>
      <c r="H12" s="23"/>
      <c r="I12" s="26"/>
      <c r="J12" s="29"/>
      <c r="K12" s="13"/>
      <c r="L12" s="4" t="s">
        <v>14</v>
      </c>
      <c r="M12" s="14">
        <f t="shared" si="1"/>
        <v>222.68</v>
      </c>
      <c r="N12" s="24"/>
      <c r="O12" s="24"/>
      <c r="P12" s="20"/>
      <c r="Q12" s="10"/>
    </row>
    <row r="13" spans="2:17" ht="65.25" customHeight="1" x14ac:dyDescent="0.25">
      <c r="B13" s="13" t="s">
        <v>32</v>
      </c>
      <c r="C13" s="13">
        <v>700005165</v>
      </c>
      <c r="D13" s="4">
        <v>1</v>
      </c>
      <c r="E13" s="13" t="s">
        <v>13</v>
      </c>
      <c r="F13" s="17">
        <f>293*0.76</f>
        <v>222.68</v>
      </c>
      <c r="G13" s="17">
        <f t="shared" si="0"/>
        <v>222.68</v>
      </c>
      <c r="H13" s="23"/>
      <c r="I13" s="26"/>
      <c r="J13" s="29"/>
      <c r="K13" s="13"/>
      <c r="L13" s="4" t="s">
        <v>14</v>
      </c>
      <c r="M13" s="14">
        <f t="shared" si="1"/>
        <v>222.68</v>
      </c>
      <c r="N13" s="24"/>
      <c r="O13" s="24"/>
      <c r="P13" s="20"/>
      <c r="Q13" s="10"/>
    </row>
    <row r="14" spans="2:17" ht="65.25" customHeight="1" x14ac:dyDescent="0.25">
      <c r="B14" s="13" t="s">
        <v>25</v>
      </c>
      <c r="C14" s="13">
        <v>700005119</v>
      </c>
      <c r="D14" s="4">
        <v>1</v>
      </c>
      <c r="E14" s="13" t="s">
        <v>13</v>
      </c>
      <c r="F14" s="17">
        <f>306*0.76</f>
        <v>232.56</v>
      </c>
      <c r="G14" s="17">
        <f t="shared" si="0"/>
        <v>232.56</v>
      </c>
      <c r="H14" s="23"/>
      <c r="I14" s="26"/>
      <c r="J14" s="29"/>
      <c r="K14" s="13"/>
      <c r="L14" s="4" t="s">
        <v>14</v>
      </c>
      <c r="M14" s="14">
        <f t="shared" si="1"/>
        <v>232.56</v>
      </c>
      <c r="N14" s="24"/>
      <c r="O14" s="24"/>
      <c r="P14" s="20"/>
      <c r="Q14" s="10"/>
    </row>
    <row r="15" spans="2:17" ht="65.25" customHeight="1" x14ac:dyDescent="0.25">
      <c r="B15" s="11" t="s">
        <v>26</v>
      </c>
      <c r="C15" s="11">
        <v>430001486</v>
      </c>
      <c r="D15" s="4">
        <v>1</v>
      </c>
      <c r="E15" s="11" t="s">
        <v>13</v>
      </c>
      <c r="F15" s="17">
        <f>253*0.76</f>
        <v>192.28</v>
      </c>
      <c r="G15" s="17">
        <f t="shared" si="0"/>
        <v>192.28</v>
      </c>
      <c r="H15" s="23"/>
      <c r="I15" s="27"/>
      <c r="J15" s="30"/>
      <c r="K15" s="11" t="s">
        <v>14</v>
      </c>
      <c r="L15" s="4" t="s">
        <v>14</v>
      </c>
      <c r="M15" s="12">
        <f t="shared" si="1"/>
        <v>192.28</v>
      </c>
      <c r="N15" s="24"/>
      <c r="O15" s="24"/>
      <c r="P15" s="21"/>
      <c r="Q15" s="10"/>
    </row>
    <row r="16" spans="2:17" ht="65.25" customHeight="1" x14ac:dyDescent="0.25">
      <c r="B16" s="10" t="s">
        <v>33</v>
      </c>
      <c r="C16" s="10" t="s">
        <v>14</v>
      </c>
      <c r="D16" s="10">
        <v>1</v>
      </c>
      <c r="E16" s="10"/>
      <c r="F16" s="18">
        <v>30</v>
      </c>
      <c r="G16" s="18">
        <f t="shared" si="0"/>
        <v>30</v>
      </c>
      <c r="H16" s="10"/>
      <c r="I16" s="10"/>
      <c r="J16" s="10"/>
      <c r="K16" s="10"/>
      <c r="L16" s="10"/>
      <c r="M16" s="10"/>
      <c r="N16" s="10"/>
      <c r="O16" s="10"/>
      <c r="P16" s="10"/>
      <c r="Q16" s="10"/>
    </row>
    <row r="17" spans="2:13" x14ac:dyDescent="0.25">
      <c r="G17" s="15">
        <f>SUM(G7:G16)</f>
        <v>4785.3200000000006</v>
      </c>
      <c r="M17" s="16"/>
    </row>
    <row r="18" spans="2:13" ht="32.25" customHeight="1" x14ac:dyDescent="0.25"/>
    <row r="19" spans="2:13" ht="33" customHeight="1" x14ac:dyDescent="0.25"/>
    <row r="20" spans="2:13" x14ac:dyDescent="0.25">
      <c r="B20" s="6"/>
      <c r="C20" s="7"/>
      <c r="E20" s="7"/>
      <c r="F20" s="9"/>
    </row>
  </sheetData>
  <mergeCells count="6">
    <mergeCell ref="P7:P15"/>
    <mergeCell ref="B4:G4"/>
    <mergeCell ref="H7:H15"/>
    <mergeCell ref="N7:O15"/>
    <mergeCell ref="I7:I15"/>
    <mergeCell ref="J7:J15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REFACCIONES.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Manuel</dc:creator>
  <cp:lastModifiedBy>Juan Manuel</cp:lastModifiedBy>
  <dcterms:created xsi:type="dcterms:W3CDTF">2024-09-03T18:23:08Z</dcterms:created>
  <dcterms:modified xsi:type="dcterms:W3CDTF">2024-12-11T22:27:21Z</dcterms:modified>
</cp:coreProperties>
</file>