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xel\OneDrive - Nucitec\Desarrollo Analítico\Inventario de material\Justificantes\Farma\Agosto\"/>
    </mc:Choice>
  </mc:AlternateContent>
  <bookViews>
    <workbookView xWindow="-105" yWindow="-105" windowWidth="19425" windowHeight="10305" firstSheet="4" activeTab="4"/>
  </bookViews>
  <sheets>
    <sheet name="LISTADO DE ARTICULOS" sheetId="12" state="hidden" r:id="rId1"/>
    <sheet name="CONSUMIBLES." sheetId="8" state="hidden" r:id="rId2"/>
    <sheet name="REFACCIONES." sheetId="3" state="hidden" r:id="rId3"/>
    <sheet name="SERVICIOS." sheetId="9" state="hidden" r:id="rId4"/>
    <sheet name="EQUIPO O MATERIAL." sheetId="11" r:id="rId5"/>
    <sheet name="GASTOS DE VIAJE" sheetId="14" state="hidden" r:id="rId6"/>
    <sheet name="ACTIVOS" sheetId="13" state="hidden" r:id="rId7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1" i="11" l="1"/>
  <c r="I10" i="11"/>
  <c r="I9" i="11"/>
  <c r="I8" i="11" l="1"/>
  <c r="I7" i="11" l="1"/>
  <c r="L22" i="14" l="1"/>
  <c r="P22" i="14" s="1"/>
  <c r="K22" i="14"/>
  <c r="G22" i="14"/>
  <c r="F14" i="14"/>
  <c r="H7" i="13" l="1"/>
  <c r="C23" i="12" l="1"/>
  <c r="F23" i="12"/>
  <c r="F9" i="12"/>
  <c r="F10" i="12"/>
  <c r="F11" i="12"/>
  <c r="F12" i="12"/>
  <c r="F8" i="12"/>
  <c r="H7" i="9"/>
  <c r="G8" i="8"/>
  <c r="L8" i="8"/>
  <c r="H7" i="3" l="1"/>
</calcChain>
</file>

<file path=xl/sharedStrings.xml><?xml version="1.0" encoding="utf-8"?>
<sst xmlns="http://schemas.openxmlformats.org/spreadsheetml/2006/main" count="213" uniqueCount="108">
  <si>
    <t>Stock</t>
  </si>
  <si>
    <t>Ultima compra</t>
  </si>
  <si>
    <t xml:space="preserve">Descripción del producto </t>
  </si>
  <si>
    <t>Cantidad</t>
  </si>
  <si>
    <t>U/M</t>
  </si>
  <si>
    <t>Equipo al que pertenece</t>
  </si>
  <si>
    <t>Sanitizante</t>
  </si>
  <si>
    <t>Presentación</t>
  </si>
  <si>
    <t>Consumo promedio</t>
  </si>
  <si>
    <t>20 L</t>
  </si>
  <si>
    <t>PZ</t>
  </si>
  <si>
    <t>Stock de seguridad / mes</t>
  </si>
  <si>
    <t>Observaciones</t>
  </si>
  <si>
    <t>PRECIO</t>
  </si>
  <si>
    <t>IMPORTE</t>
  </si>
  <si>
    <t>REFACCIONES Y HERRAMENTALES</t>
  </si>
  <si>
    <t>Motor</t>
  </si>
  <si>
    <t>Especificación</t>
  </si>
  <si>
    <t>5 HP</t>
  </si>
  <si>
    <t>Granulador</t>
  </si>
  <si>
    <t>Horas</t>
  </si>
  <si>
    <t>Obsevaciones</t>
  </si>
  <si>
    <t>Sustituye al Motor "x" del granulador, debido a sobrecalentamiento</t>
  </si>
  <si>
    <t>Cotización 1</t>
  </si>
  <si>
    <t>Cotización 2</t>
  </si>
  <si>
    <t>Cotización 3</t>
  </si>
  <si>
    <t>Servicio de Limpieza de aires acondicionados</t>
  </si>
  <si>
    <t>Manejadora "x"</t>
  </si>
  <si>
    <t>Serv</t>
  </si>
  <si>
    <t>dias</t>
  </si>
  <si>
    <t>Gastos de Alimentación</t>
  </si>
  <si>
    <t>Gastos de Hotel</t>
  </si>
  <si>
    <t>Gastos de Combustible</t>
  </si>
  <si>
    <t>Gastos Pasajes</t>
  </si>
  <si>
    <t>Gastos Estacionamientos</t>
  </si>
  <si>
    <t>dia</t>
  </si>
  <si>
    <t>SERVICIOS</t>
  </si>
  <si>
    <t>pz</t>
  </si>
  <si>
    <t>Gastos de Avion</t>
  </si>
  <si>
    <t>GASTOS DE VIAJES</t>
  </si>
  <si>
    <t>DEF.</t>
  </si>
  <si>
    <t>Nombre del personal</t>
  </si>
  <si>
    <t>Destino</t>
  </si>
  <si>
    <t>Duración</t>
  </si>
  <si>
    <t>Jesus Salazar</t>
  </si>
  <si>
    <t>CDMX</t>
  </si>
  <si>
    <t>1 dia</t>
  </si>
  <si>
    <t>Rendimiento (km/l)</t>
  </si>
  <si>
    <t>Total General</t>
  </si>
  <si>
    <t>Gastos de TAG</t>
  </si>
  <si>
    <t>Motivo del viaje (colocar Nombre de la empresa y persona que visita)</t>
  </si>
  <si>
    <t>Gastos TAG</t>
  </si>
  <si>
    <t>pz/día</t>
  </si>
  <si>
    <t>U/M Consumida</t>
  </si>
  <si>
    <t>Imagen</t>
  </si>
  <si>
    <t>CONSUMO/PROMEDIO</t>
  </si>
  <si>
    <t>Cantidad Solicitada</t>
  </si>
  <si>
    <t>Cantidad consumida</t>
  </si>
  <si>
    <t>Dias duración</t>
  </si>
  <si>
    <t>Stock mensual necesario</t>
  </si>
  <si>
    <t xml:space="preserve">Tiempo de vida estimado </t>
  </si>
  <si>
    <t>Areas en general de Farma</t>
  </si>
  <si>
    <t>Fecha de ultima compra</t>
  </si>
  <si>
    <t>Laboratorios de calidad</t>
  </si>
  <si>
    <t>Tiempo de ciclo del servicio</t>
  </si>
  <si>
    <t>EQUIPOS O MATERIALES</t>
  </si>
  <si>
    <t>Se tomo la cotización 2 por un balance entre precio, tiempo de entrega y calidad.</t>
  </si>
  <si>
    <t>CONSUMIBLES</t>
  </si>
  <si>
    <t>Gastos no deducible (propina)</t>
  </si>
  <si>
    <t>LISTADO DE ARTICULOS</t>
  </si>
  <si>
    <t>ESCOBAS</t>
  </si>
  <si>
    <t>TRAPEADORES</t>
  </si>
  <si>
    <t>JALADORES</t>
  </si>
  <si>
    <t>JABON PARA MANOS</t>
  </si>
  <si>
    <t>RECOJEDORES</t>
  </si>
  <si>
    <t>LT</t>
  </si>
  <si>
    <t>TOTAL</t>
  </si>
  <si>
    <t>Precio</t>
  </si>
  <si>
    <t>Importe</t>
  </si>
  <si>
    <t>COMPRA DE ACTIVOS</t>
  </si>
  <si>
    <t>Lap top</t>
  </si>
  <si>
    <t>HP 8MG RAM 2 TB DISCO DURO</t>
  </si>
  <si>
    <t>Producción</t>
  </si>
  <si>
    <t>años</t>
  </si>
  <si>
    <t>LIMITE DE MONTOS POR TIPO DE GASTO</t>
  </si>
  <si>
    <t>km/l</t>
  </si>
  <si>
    <t>Precio Combustible</t>
  </si>
  <si>
    <t>Lt</t>
  </si>
  <si>
    <t>GASTO A SOLICITAR</t>
  </si>
  <si>
    <t>Gastos no deducibles (propinas) solo alimentacion</t>
  </si>
  <si>
    <t xml:space="preserve">          Km distancia</t>
  </si>
  <si>
    <t>Laboratorio de desarrollo</t>
  </si>
  <si>
    <t>-</t>
  </si>
  <si>
    <t>MICROBURETA GRADUADA DE 5ML. CLASE A ASTM CON CERTIFICADO. KIMAX
Marca: KIMAX
Proveedor: El Crisol
Número de parte: 117110F059</t>
  </si>
  <si>
    <t>Con  certificado.
Fabricada en vidrio de borosilicato con bajo contenido de extractables; conforme a USP Tipo I, Clase A.
Llave de PTFE.</t>
  </si>
  <si>
    <t>No se cuenta con una compra anterior</t>
  </si>
  <si>
    <t>Proyecto: Todos
Motivo: Para valoraciones donde el volumen a gastar sea menor a 5 mL</t>
  </si>
  <si>
    <t>BARRA MAGNÉTICA DE 25 X 6MM. BRAND
Proveedor: El Crisol
Número de parte:  BRAND.137120</t>
  </si>
  <si>
    <t>Barra magnética lisa para agitación.
Longitud de 25mm; diámetro de 6mm.
Superficie recubierta de teflón.</t>
  </si>
  <si>
    <t>No se ha solicitado el artículo</t>
  </si>
  <si>
    <t>Proyecto: Todos
Motivo: Para agitación de soluciones</t>
  </si>
  <si>
    <t>BARRA MAGNÉTICA DE 45 X 8MM.
BRAND
Proveedor: El Crisol
Número de parte:  BRAND.137132</t>
  </si>
  <si>
    <t>BARRA MAGNÉTICA DE 50.8 X 9.5MM. BEL-ART
Proveedor: El Crisol
Número de parte:  BELAR10052</t>
  </si>
  <si>
    <t>Barra magnética lisa para agitación.
Longitud de 45mm; diámetro de 8mm.
Superficie recubierta de teflón.</t>
  </si>
  <si>
    <t>Barra de agitación magnética poligonal de 50.8 x 9.5mm (2 x 3/8").
Lisa.</t>
  </si>
  <si>
    <t>Proyecto: Todos
Motivo: Para agitación de soluciones
Proveedor 2: CTR Scientific</t>
  </si>
  <si>
    <t>BARRA MAGNÉTICA DE 60 X 7MM. BEL-ART
Proveedor: El Crisol
Número de parte:  BELAR10060</t>
  </si>
  <si>
    <t>Barra de agitación magnética poligonal de 60 x 7mm (2-5/16 x 1/4").
Lisa.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</si>
</sst>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7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1">
    <xf numFmtId="0" fontId="0" fillId="0" borderId="0" xfId="0"/>
    <xf numFmtId="0" fontId="0" fillId="0" borderId="1" xfId="0" applyBorder="1"/>
    <xf numFmtId="43" fontId="0" fillId="0" borderId="1" xfId="1" applyFont="1" applyBorder="1"/>
    <xf numFmtId="44" fontId="0" fillId="0" borderId="1" xfId="2" applyFont="1" applyBorder="1"/>
    <xf numFmtId="14" fontId="0" fillId="0" borderId="0" xfId="0" applyNumberFormat="1"/>
    <xf numFmtId="43" fontId="0" fillId="0" borderId="0" xfId="1" applyFont="1" applyBorder="1"/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3" fontId="0" fillId="0" borderId="1" xfId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44" fontId="0" fillId="0" borderId="1" xfId="2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3" fontId="0" fillId="0" borderId="1" xfId="1" applyFont="1" applyBorder="1" applyAlignment="1">
      <alignment horizontal="center" vertical="center"/>
    </xf>
    <xf numFmtId="44" fontId="0" fillId="0" borderId="1" xfId="2" applyFont="1" applyBorder="1" applyAlignment="1">
      <alignment horizontal="center" vertical="center"/>
    </xf>
    <xf numFmtId="0" fontId="2" fillId="2" borderId="1" xfId="0" applyFont="1" applyFill="1" applyBorder="1"/>
    <xf numFmtId="44" fontId="0" fillId="0" borderId="0" xfId="2" applyFont="1" applyBorder="1"/>
    <xf numFmtId="43" fontId="2" fillId="2" borderId="1" xfId="1" applyFont="1" applyFill="1" applyBorder="1" applyAlignment="1">
      <alignment horizontal="center" vertical="center" wrapText="1"/>
    </xf>
    <xf numFmtId="44" fontId="2" fillId="2" borderId="1" xfId="2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0" xfId="0" applyFont="1"/>
    <xf numFmtId="0" fontId="4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8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6B9D4B77-FAA4-4087-A202-8762EBC677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ACEF64D5-F531-4303-8E30-CA1D586C35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76401" y="88901"/>
          <a:ext cx="1514475" cy="55498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3</xdr:col>
      <xdr:colOff>130176</xdr:colOff>
      <xdr:row>3</xdr:row>
      <xdr:rowOff>15233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F4F10B28-253A-4A99-9E7B-CD5E578538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57326" y="28576"/>
          <a:ext cx="1504950" cy="55498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3</xdr:col>
      <xdr:colOff>130176</xdr:colOff>
      <xdr:row>3</xdr:row>
      <xdr:rowOff>15233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A9B698B0-89AF-4D2B-9198-60780DBE0C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0501" y="31751"/>
          <a:ext cx="1520825" cy="55498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3</xdr:col>
      <xdr:colOff>130176</xdr:colOff>
      <xdr:row>3</xdr:row>
      <xdr:rowOff>15233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4A456BF9-358F-40FD-A24E-0189026B95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0501" y="31751"/>
          <a:ext cx="1520825" cy="554982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7</xdr:row>
      <xdr:rowOff>0</xdr:rowOff>
    </xdr:from>
    <xdr:to>
      <xdr:col>15</xdr:col>
      <xdr:colOff>304800</xdr:colOff>
      <xdr:row>7</xdr:row>
      <xdr:rowOff>304800</xdr:rowOff>
    </xdr:to>
    <xdr:sp macro="" textlink="">
      <xdr:nvSpPr>
        <xdr:cNvPr id="5121" name="AutoShape 1" descr="CombiSolvent methanol-free solvent for volumetric Karl Fischer titration with one component reagents Aquastar&amp;#174;"/>
        <xdr:cNvSpPr>
          <a:spLocks noChangeAspect="1" noChangeArrowheads="1"/>
        </xdr:cNvSpPr>
      </xdr:nvSpPr>
      <xdr:spPr bwMode="auto">
        <a:xfrm>
          <a:off x="13525500" y="3857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15</xdr:col>
      <xdr:colOff>0</xdr:colOff>
      <xdr:row>7</xdr:row>
      <xdr:rowOff>0</xdr:rowOff>
    </xdr:from>
    <xdr:ext cx="304800" cy="304800"/>
    <xdr:sp macro="" textlink="">
      <xdr:nvSpPr>
        <xdr:cNvPr id="6" name="AutoShape 1" descr="CombiSolvent methanol-free solvent for volumetric Karl Fischer titration with one component reagents Aquastar&amp;#174;"/>
        <xdr:cNvSpPr>
          <a:spLocks noChangeAspect="1" noChangeArrowheads="1"/>
        </xdr:cNvSpPr>
      </xdr:nvSpPr>
      <xdr:spPr bwMode="auto">
        <a:xfrm>
          <a:off x="15039975" y="242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7</xdr:row>
      <xdr:rowOff>0</xdr:rowOff>
    </xdr:from>
    <xdr:ext cx="304800" cy="304800"/>
    <xdr:sp macro="" textlink="">
      <xdr:nvSpPr>
        <xdr:cNvPr id="7" name="AutoShape 1" descr="CombiSolvent methanol-free solvent for volumetric Karl Fischer titration with one component reagents Aquastar&amp;#174;"/>
        <xdr:cNvSpPr>
          <a:spLocks noChangeAspect="1" noChangeArrowheads="1"/>
        </xdr:cNvSpPr>
      </xdr:nvSpPr>
      <xdr:spPr bwMode="auto">
        <a:xfrm>
          <a:off x="15039975" y="3400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7</xdr:row>
      <xdr:rowOff>0</xdr:rowOff>
    </xdr:from>
    <xdr:ext cx="304800" cy="304800"/>
    <xdr:sp macro="" textlink="">
      <xdr:nvSpPr>
        <xdr:cNvPr id="8" name="AutoShape 1" descr="CombiSolvent methanol-free solvent for volumetric Karl Fischer titration with one component reagents Aquastar&amp;#174;"/>
        <xdr:cNvSpPr>
          <a:spLocks noChangeAspect="1" noChangeArrowheads="1"/>
        </xdr:cNvSpPr>
      </xdr:nvSpPr>
      <xdr:spPr bwMode="auto">
        <a:xfrm>
          <a:off x="15039975" y="4305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18</xdr:col>
      <xdr:colOff>33339</xdr:colOff>
      <xdr:row>6</xdr:row>
      <xdr:rowOff>671514</xdr:rowOff>
    </xdr:from>
    <xdr:to>
      <xdr:col>20</xdr:col>
      <xdr:colOff>809625</xdr:colOff>
      <xdr:row>6</xdr:row>
      <xdr:rowOff>1405440</xdr:rowOff>
    </xdr:to>
    <xdr:pic>
      <xdr:nvPicPr>
        <xdr:cNvPr id="9" name="Imagen 8" descr="117110F059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0270" t="2715" r="38010" b="2715"/>
        <a:stretch/>
      </xdr:blipFill>
      <xdr:spPr bwMode="auto">
        <a:xfrm rot="5400000">
          <a:off x="20323719" y="964659"/>
          <a:ext cx="733926" cy="31956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866775</xdr:colOff>
      <xdr:row>7</xdr:row>
      <xdr:rowOff>466725</xdr:rowOff>
    </xdr:from>
    <xdr:to>
      <xdr:col>20</xdr:col>
      <xdr:colOff>13401</xdr:colOff>
      <xdr:row>7</xdr:row>
      <xdr:rowOff>1419225</xdr:rowOff>
    </xdr:to>
    <xdr:pic>
      <xdr:nvPicPr>
        <xdr:cNvPr id="11" name="Imagen 10" descr="BRAND.137120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357" t="37811" r="23384" b="32836"/>
        <a:stretch/>
      </xdr:blipFill>
      <xdr:spPr bwMode="auto">
        <a:xfrm>
          <a:off x="19926300" y="3981450"/>
          <a:ext cx="1565976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15</xdr:col>
      <xdr:colOff>0</xdr:colOff>
      <xdr:row>8</xdr:row>
      <xdr:rowOff>0</xdr:rowOff>
    </xdr:from>
    <xdr:ext cx="304800" cy="304800"/>
    <xdr:sp macro="" textlink="">
      <xdr:nvSpPr>
        <xdr:cNvPr id="12" name="AutoShape 1" descr="CombiSolvent methanol-free solvent for volumetric Karl Fischer titration with one component reagents Aquastar&amp;#174;"/>
        <xdr:cNvSpPr>
          <a:spLocks noChangeAspect="1" noChangeArrowheads="1"/>
        </xdr:cNvSpPr>
      </xdr:nvSpPr>
      <xdr:spPr bwMode="auto">
        <a:xfrm>
          <a:off x="15068550" y="3514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8</xdr:row>
      <xdr:rowOff>0</xdr:rowOff>
    </xdr:from>
    <xdr:ext cx="304800" cy="304800"/>
    <xdr:sp macro="" textlink="">
      <xdr:nvSpPr>
        <xdr:cNvPr id="13" name="AutoShape 1" descr="CombiSolvent methanol-free solvent for volumetric Karl Fischer titration with one component reagents Aquastar&amp;#174;"/>
        <xdr:cNvSpPr>
          <a:spLocks noChangeAspect="1" noChangeArrowheads="1"/>
        </xdr:cNvSpPr>
      </xdr:nvSpPr>
      <xdr:spPr bwMode="auto">
        <a:xfrm>
          <a:off x="15068550" y="3514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8</xdr:row>
      <xdr:rowOff>0</xdr:rowOff>
    </xdr:from>
    <xdr:ext cx="304800" cy="304800"/>
    <xdr:sp macro="" textlink="">
      <xdr:nvSpPr>
        <xdr:cNvPr id="14" name="AutoShape 1" descr="CombiSolvent methanol-free solvent for volumetric Karl Fischer titration with one component reagents Aquastar&amp;#174;"/>
        <xdr:cNvSpPr>
          <a:spLocks noChangeAspect="1" noChangeArrowheads="1"/>
        </xdr:cNvSpPr>
      </xdr:nvSpPr>
      <xdr:spPr bwMode="auto">
        <a:xfrm>
          <a:off x="15068550" y="3514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8</xdr:row>
      <xdr:rowOff>0</xdr:rowOff>
    </xdr:from>
    <xdr:ext cx="304800" cy="304800"/>
    <xdr:sp macro="" textlink="">
      <xdr:nvSpPr>
        <xdr:cNvPr id="15" name="AutoShape 1" descr="CombiSolvent methanol-free solvent for volumetric Karl Fischer titration with one component reagents Aquastar&amp;#174;"/>
        <xdr:cNvSpPr>
          <a:spLocks noChangeAspect="1" noChangeArrowheads="1"/>
        </xdr:cNvSpPr>
      </xdr:nvSpPr>
      <xdr:spPr bwMode="auto">
        <a:xfrm>
          <a:off x="15068550" y="3514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866775</xdr:colOff>
      <xdr:row>8</xdr:row>
      <xdr:rowOff>466725</xdr:rowOff>
    </xdr:from>
    <xdr:ext cx="1565976" cy="952500"/>
    <xdr:pic>
      <xdr:nvPicPr>
        <xdr:cNvPr id="16" name="Imagen 15" descr="BRAND.137120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357" t="37811" r="23384" b="32836"/>
        <a:stretch/>
      </xdr:blipFill>
      <xdr:spPr bwMode="auto">
        <a:xfrm>
          <a:off x="19926300" y="3981450"/>
          <a:ext cx="1565976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15</xdr:col>
      <xdr:colOff>0</xdr:colOff>
      <xdr:row>9</xdr:row>
      <xdr:rowOff>0</xdr:rowOff>
    </xdr:from>
    <xdr:ext cx="304800" cy="304800"/>
    <xdr:sp macro="" textlink="">
      <xdr:nvSpPr>
        <xdr:cNvPr id="17" name="AutoShape 1" descr="CombiSolvent methanol-free solvent for volumetric Karl Fischer titration with one component reagents Aquastar&amp;#174;"/>
        <xdr:cNvSpPr>
          <a:spLocks noChangeAspect="1" noChangeArrowheads="1"/>
        </xdr:cNvSpPr>
      </xdr:nvSpPr>
      <xdr:spPr bwMode="auto">
        <a:xfrm>
          <a:off x="15068550" y="5324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9</xdr:row>
      <xdr:rowOff>0</xdr:rowOff>
    </xdr:from>
    <xdr:ext cx="304800" cy="304800"/>
    <xdr:sp macro="" textlink="">
      <xdr:nvSpPr>
        <xdr:cNvPr id="18" name="AutoShape 1" descr="CombiSolvent methanol-free solvent for volumetric Karl Fischer titration with one component reagents Aquastar&amp;#174;"/>
        <xdr:cNvSpPr>
          <a:spLocks noChangeAspect="1" noChangeArrowheads="1"/>
        </xdr:cNvSpPr>
      </xdr:nvSpPr>
      <xdr:spPr bwMode="auto">
        <a:xfrm>
          <a:off x="15068550" y="5324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9</xdr:row>
      <xdr:rowOff>0</xdr:rowOff>
    </xdr:from>
    <xdr:ext cx="304800" cy="304800"/>
    <xdr:sp macro="" textlink="">
      <xdr:nvSpPr>
        <xdr:cNvPr id="19" name="AutoShape 1" descr="CombiSolvent methanol-free solvent for volumetric Karl Fischer titration with one component reagents Aquastar&amp;#174;"/>
        <xdr:cNvSpPr>
          <a:spLocks noChangeAspect="1" noChangeArrowheads="1"/>
        </xdr:cNvSpPr>
      </xdr:nvSpPr>
      <xdr:spPr bwMode="auto">
        <a:xfrm>
          <a:off x="15068550" y="5324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9</xdr:row>
      <xdr:rowOff>0</xdr:rowOff>
    </xdr:from>
    <xdr:ext cx="304800" cy="304800"/>
    <xdr:sp macro="" textlink="">
      <xdr:nvSpPr>
        <xdr:cNvPr id="20" name="AutoShape 1" descr="CombiSolvent methanol-free solvent for volumetric Karl Fischer titration with one component reagents Aquastar&amp;#174;"/>
        <xdr:cNvSpPr>
          <a:spLocks noChangeAspect="1" noChangeArrowheads="1"/>
        </xdr:cNvSpPr>
      </xdr:nvSpPr>
      <xdr:spPr bwMode="auto">
        <a:xfrm>
          <a:off x="15068550" y="5324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762000</xdr:colOff>
      <xdr:row>9</xdr:row>
      <xdr:rowOff>57150</xdr:rowOff>
    </xdr:from>
    <xdr:ext cx="1565976" cy="952500"/>
    <xdr:pic>
      <xdr:nvPicPr>
        <xdr:cNvPr id="21" name="Imagen 20" descr="BRAND.137120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357" t="37811" r="23384" b="32836"/>
        <a:stretch/>
      </xdr:blipFill>
      <xdr:spPr bwMode="auto">
        <a:xfrm>
          <a:off x="19821525" y="7191375"/>
          <a:ext cx="1565976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15</xdr:col>
      <xdr:colOff>0</xdr:colOff>
      <xdr:row>10</xdr:row>
      <xdr:rowOff>0</xdr:rowOff>
    </xdr:from>
    <xdr:ext cx="304800" cy="304800"/>
    <xdr:sp macro="" textlink="">
      <xdr:nvSpPr>
        <xdr:cNvPr id="22" name="AutoShape 1" descr="CombiSolvent methanol-free solvent for volumetric Karl Fischer titration with one component reagents Aquastar&amp;#174;"/>
        <xdr:cNvSpPr>
          <a:spLocks noChangeAspect="1" noChangeArrowheads="1"/>
        </xdr:cNvSpPr>
      </xdr:nvSpPr>
      <xdr:spPr bwMode="auto">
        <a:xfrm>
          <a:off x="15068550" y="7134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10</xdr:row>
      <xdr:rowOff>0</xdr:rowOff>
    </xdr:from>
    <xdr:ext cx="304800" cy="304800"/>
    <xdr:sp macro="" textlink="">
      <xdr:nvSpPr>
        <xdr:cNvPr id="23" name="AutoShape 1" descr="CombiSolvent methanol-free solvent for volumetric Karl Fischer titration with one component reagents Aquastar&amp;#174;"/>
        <xdr:cNvSpPr>
          <a:spLocks noChangeAspect="1" noChangeArrowheads="1"/>
        </xdr:cNvSpPr>
      </xdr:nvSpPr>
      <xdr:spPr bwMode="auto">
        <a:xfrm>
          <a:off x="15068550" y="7134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10</xdr:row>
      <xdr:rowOff>0</xdr:rowOff>
    </xdr:from>
    <xdr:ext cx="304800" cy="304800"/>
    <xdr:sp macro="" textlink="">
      <xdr:nvSpPr>
        <xdr:cNvPr id="24" name="AutoShape 1" descr="CombiSolvent methanol-free solvent for volumetric Karl Fischer titration with one component reagents Aquastar&amp;#174;"/>
        <xdr:cNvSpPr>
          <a:spLocks noChangeAspect="1" noChangeArrowheads="1"/>
        </xdr:cNvSpPr>
      </xdr:nvSpPr>
      <xdr:spPr bwMode="auto">
        <a:xfrm>
          <a:off x="15068550" y="7134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10</xdr:row>
      <xdr:rowOff>0</xdr:rowOff>
    </xdr:from>
    <xdr:ext cx="304800" cy="304800"/>
    <xdr:sp macro="" textlink="">
      <xdr:nvSpPr>
        <xdr:cNvPr id="25" name="AutoShape 1" descr="CombiSolvent methanol-free solvent for volumetric Karl Fischer titration with one component reagents Aquastar&amp;#174;"/>
        <xdr:cNvSpPr>
          <a:spLocks noChangeAspect="1" noChangeArrowheads="1"/>
        </xdr:cNvSpPr>
      </xdr:nvSpPr>
      <xdr:spPr bwMode="auto">
        <a:xfrm>
          <a:off x="15068550" y="7134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762000</xdr:colOff>
      <xdr:row>10</xdr:row>
      <xdr:rowOff>57150</xdr:rowOff>
    </xdr:from>
    <xdr:ext cx="1565976" cy="952500"/>
    <xdr:pic>
      <xdr:nvPicPr>
        <xdr:cNvPr id="26" name="Imagen 25" descr="BRAND.137120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357" t="37811" r="23384" b="32836"/>
        <a:stretch/>
      </xdr:blipFill>
      <xdr:spPr bwMode="auto">
        <a:xfrm>
          <a:off x="19821525" y="7191375"/>
          <a:ext cx="1565976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15</xdr:col>
      <xdr:colOff>0</xdr:colOff>
      <xdr:row>11</xdr:row>
      <xdr:rowOff>0</xdr:rowOff>
    </xdr:from>
    <xdr:ext cx="304800" cy="304800"/>
    <xdr:sp macro="" textlink="">
      <xdr:nvSpPr>
        <xdr:cNvPr id="27" name="AutoShape 1" descr="CombiSolvent methanol-free solvent for volumetric Karl Fischer titration with one component reagents Aquastar&amp;#174;"/>
        <xdr:cNvSpPr>
          <a:spLocks noChangeAspect="1" noChangeArrowheads="1"/>
        </xdr:cNvSpPr>
      </xdr:nvSpPr>
      <xdr:spPr bwMode="auto">
        <a:xfrm>
          <a:off x="15068550" y="84010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11</xdr:row>
      <xdr:rowOff>0</xdr:rowOff>
    </xdr:from>
    <xdr:ext cx="304800" cy="304800"/>
    <xdr:sp macro="" textlink="">
      <xdr:nvSpPr>
        <xdr:cNvPr id="28" name="AutoShape 1" descr="CombiSolvent methanol-free solvent for volumetric Karl Fischer titration with one component reagents Aquastar&amp;#174;"/>
        <xdr:cNvSpPr>
          <a:spLocks noChangeAspect="1" noChangeArrowheads="1"/>
        </xdr:cNvSpPr>
      </xdr:nvSpPr>
      <xdr:spPr bwMode="auto">
        <a:xfrm>
          <a:off x="15068550" y="84010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11</xdr:row>
      <xdr:rowOff>0</xdr:rowOff>
    </xdr:from>
    <xdr:ext cx="304800" cy="304800"/>
    <xdr:sp macro="" textlink="">
      <xdr:nvSpPr>
        <xdr:cNvPr id="29" name="AutoShape 1" descr="CombiSolvent methanol-free solvent for volumetric Karl Fischer titration with one component reagents Aquastar&amp;#174;"/>
        <xdr:cNvSpPr>
          <a:spLocks noChangeAspect="1" noChangeArrowheads="1"/>
        </xdr:cNvSpPr>
      </xdr:nvSpPr>
      <xdr:spPr bwMode="auto">
        <a:xfrm>
          <a:off x="15068550" y="84010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11</xdr:row>
      <xdr:rowOff>0</xdr:rowOff>
    </xdr:from>
    <xdr:ext cx="304800" cy="304800"/>
    <xdr:sp macro="" textlink="">
      <xdr:nvSpPr>
        <xdr:cNvPr id="30" name="AutoShape 1" descr="CombiSolvent methanol-free solvent for volumetric Karl Fischer titration with one component reagents Aquastar&amp;#174;"/>
        <xdr:cNvSpPr>
          <a:spLocks noChangeAspect="1" noChangeArrowheads="1"/>
        </xdr:cNvSpPr>
      </xdr:nvSpPr>
      <xdr:spPr bwMode="auto">
        <a:xfrm>
          <a:off x="15068550" y="84010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2</xdr:col>
      <xdr:colOff>1444626</xdr:colOff>
      <xdr:row>3</xdr:row>
      <xdr:rowOff>15233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BBF92F7F-F85E-49DA-B9BA-4225082646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0501" y="31751"/>
          <a:ext cx="1508125" cy="55498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3</xdr:col>
      <xdr:colOff>130176</xdr:colOff>
      <xdr:row>3</xdr:row>
      <xdr:rowOff>15233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FD1FDFA4-18FD-4004-9D39-B93CE66C86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0501" y="31751"/>
          <a:ext cx="1520825" cy="5549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F23"/>
  <sheetViews>
    <sheetView showGridLines="0" workbookViewId="0">
      <selection activeCell="J8" sqref="J8"/>
    </sheetView>
  </sheetViews>
  <sheetFormatPr baseColWidth="10" defaultRowHeight="14.25"/>
  <cols>
    <col min="2" max="2" width="19.375" customWidth="1"/>
    <col min="3" max="4" width="9.625" customWidth="1"/>
    <col min="5" max="5" width="11.125" customWidth="1"/>
    <col min="6" max="6" width="10" bestFit="1" customWidth="1"/>
  </cols>
  <sheetData>
    <row r="4" spans="2:6" ht="18">
      <c r="B4" s="23" t="s">
        <v>69</v>
      </c>
      <c r="C4" s="23"/>
      <c r="D4" s="23"/>
      <c r="E4" s="23"/>
      <c r="F4" s="23"/>
    </row>
    <row r="7" spans="2:6" s="7" customFormat="1" ht="39.75" customHeight="1">
      <c r="B7" s="9" t="s">
        <v>2</v>
      </c>
      <c r="C7" s="9" t="s">
        <v>56</v>
      </c>
      <c r="D7" s="9" t="s">
        <v>4</v>
      </c>
      <c r="E7" s="9" t="s">
        <v>77</v>
      </c>
      <c r="F7" s="9" t="s">
        <v>78</v>
      </c>
    </row>
    <row r="8" spans="2:6" s="7" customFormat="1" ht="24.75" customHeight="1">
      <c r="B8" s="6" t="s">
        <v>70</v>
      </c>
      <c r="C8" s="8">
        <v>2</v>
      </c>
      <c r="D8" s="6" t="s">
        <v>10</v>
      </c>
      <c r="E8" s="11">
        <v>60</v>
      </c>
      <c r="F8" s="11">
        <f>E8*C8</f>
        <v>120</v>
      </c>
    </row>
    <row r="9" spans="2:6" s="7" customFormat="1" ht="24.75" customHeight="1">
      <c r="B9" s="6" t="s">
        <v>71</v>
      </c>
      <c r="C9" s="8">
        <v>3</v>
      </c>
      <c r="D9" s="6" t="s">
        <v>10</v>
      </c>
      <c r="E9" s="11">
        <v>60</v>
      </c>
      <c r="F9" s="11">
        <f t="shared" ref="F9:F12" si="0">E9*C9</f>
        <v>180</v>
      </c>
    </row>
    <row r="10" spans="2:6" s="7" customFormat="1" ht="24.75" customHeight="1">
      <c r="B10" s="6" t="s">
        <v>72</v>
      </c>
      <c r="C10" s="8">
        <v>4</v>
      </c>
      <c r="D10" s="6" t="s">
        <v>10</v>
      </c>
      <c r="E10" s="11">
        <v>60</v>
      </c>
      <c r="F10" s="11">
        <f t="shared" si="0"/>
        <v>240</v>
      </c>
    </row>
    <row r="11" spans="2:6" s="7" customFormat="1" ht="24.75" customHeight="1">
      <c r="B11" s="6" t="s">
        <v>73</v>
      </c>
      <c r="C11" s="8">
        <v>5</v>
      </c>
      <c r="D11" s="6" t="s">
        <v>75</v>
      </c>
      <c r="E11" s="11">
        <v>30</v>
      </c>
      <c r="F11" s="11">
        <f t="shared" si="0"/>
        <v>150</v>
      </c>
    </row>
    <row r="12" spans="2:6" s="7" customFormat="1" ht="24.75" customHeight="1">
      <c r="B12" s="6" t="s">
        <v>74</v>
      </c>
      <c r="C12" s="8">
        <v>6</v>
      </c>
      <c r="D12" s="6" t="s">
        <v>10</v>
      </c>
      <c r="E12" s="11">
        <v>60</v>
      </c>
      <c r="F12" s="11">
        <f t="shared" si="0"/>
        <v>360</v>
      </c>
    </row>
    <row r="13" spans="2:6" s="7" customFormat="1" ht="24.75" customHeight="1">
      <c r="B13" s="6"/>
      <c r="C13" s="8"/>
      <c r="D13" s="6"/>
      <c r="E13" s="11"/>
      <c r="F13" s="11"/>
    </row>
    <row r="14" spans="2:6" s="7" customFormat="1" ht="24.75" customHeight="1">
      <c r="B14" s="6"/>
      <c r="C14" s="8"/>
      <c r="D14" s="6"/>
      <c r="E14" s="11"/>
      <c r="F14" s="11"/>
    </row>
    <row r="15" spans="2:6" s="7" customFormat="1" ht="24.75" customHeight="1">
      <c r="B15" s="6"/>
      <c r="C15" s="8"/>
      <c r="D15" s="6"/>
      <c r="E15" s="11"/>
      <c r="F15" s="11"/>
    </row>
    <row r="16" spans="2:6" s="7" customFormat="1" ht="24.75" customHeight="1">
      <c r="B16" s="6"/>
      <c r="C16" s="8"/>
      <c r="D16" s="6"/>
      <c r="E16" s="11"/>
      <c r="F16" s="11"/>
    </row>
    <row r="17" spans="2:6" s="7" customFormat="1" ht="24.75" customHeight="1">
      <c r="B17" s="6"/>
      <c r="C17" s="8"/>
      <c r="D17" s="6"/>
      <c r="E17" s="11"/>
      <c r="F17" s="11"/>
    </row>
    <row r="18" spans="2:6" s="7" customFormat="1" ht="24.75" customHeight="1">
      <c r="B18" s="6"/>
      <c r="C18" s="8"/>
      <c r="D18" s="6"/>
      <c r="E18" s="11"/>
      <c r="F18" s="11"/>
    </row>
    <row r="19" spans="2:6" s="7" customFormat="1" ht="24.75" customHeight="1">
      <c r="B19" s="6"/>
      <c r="C19" s="8"/>
      <c r="D19" s="6"/>
      <c r="E19" s="11"/>
      <c r="F19" s="11"/>
    </row>
    <row r="20" spans="2:6" s="7" customFormat="1" ht="24.75" customHeight="1">
      <c r="B20" s="6"/>
      <c r="C20" s="8"/>
      <c r="D20" s="6"/>
      <c r="E20" s="11"/>
      <c r="F20" s="11"/>
    </row>
    <row r="21" spans="2:6" s="7" customFormat="1" ht="24.75" customHeight="1">
      <c r="B21" s="6"/>
      <c r="C21" s="8"/>
      <c r="D21" s="6"/>
      <c r="E21" s="11"/>
      <c r="F21" s="11"/>
    </row>
    <row r="22" spans="2:6" s="7" customFormat="1" ht="24.75" customHeight="1">
      <c r="B22" s="6"/>
      <c r="C22" s="8"/>
      <c r="D22" s="6"/>
      <c r="E22" s="11"/>
      <c r="F22" s="11"/>
    </row>
    <row r="23" spans="2:6" s="7" customFormat="1" ht="24.75" customHeight="1">
      <c r="B23" s="9" t="s">
        <v>76</v>
      </c>
      <c r="C23" s="19">
        <f>SUM(C8:C22)</f>
        <v>20</v>
      </c>
      <c r="D23" s="9"/>
      <c r="E23" s="9"/>
      <c r="F23" s="20">
        <f>SUM(F8:F22)</f>
        <v>1050</v>
      </c>
    </row>
  </sheetData>
  <mergeCells count="1">
    <mergeCell ref="B4:F4"/>
  </mergeCells>
  <phoneticPr fontId="3" type="noConversion"/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P8"/>
  <sheetViews>
    <sheetView showGridLines="0" workbookViewId="0">
      <selection activeCell="I13" sqref="I13"/>
    </sheetView>
  </sheetViews>
  <sheetFormatPr baseColWidth="10" defaultRowHeight="14.25"/>
  <cols>
    <col min="2" max="2" width="19.375" customWidth="1"/>
    <col min="3" max="3" width="14.25" customWidth="1"/>
    <col min="4" max="5" width="9.625" customWidth="1"/>
    <col min="6" max="6" width="11.125" customWidth="1"/>
    <col min="7" max="7" width="9.25" customWidth="1"/>
    <col min="8" max="8" width="16.75" customWidth="1"/>
    <col min="9" max="9" width="13.875" customWidth="1"/>
    <col min="10" max="10" width="11.375" customWidth="1"/>
    <col min="12" max="12" width="12.875" customWidth="1"/>
    <col min="14" max="14" width="20.125" customWidth="1"/>
    <col min="15" max="15" width="20.25" customWidth="1"/>
    <col min="16" max="16" width="19.75" customWidth="1"/>
  </cols>
  <sheetData>
    <row r="4" spans="2:16" ht="18">
      <c r="B4" s="23" t="s">
        <v>67</v>
      </c>
      <c r="C4" s="23"/>
      <c r="D4" s="23"/>
      <c r="E4" s="23"/>
      <c r="F4" s="23"/>
      <c r="G4" s="23"/>
    </row>
    <row r="6" spans="2:16" ht="15">
      <c r="J6" s="24" t="s">
        <v>55</v>
      </c>
      <c r="K6" s="24"/>
      <c r="L6" s="24"/>
      <c r="M6" s="24"/>
      <c r="N6" s="10" t="s">
        <v>0</v>
      </c>
    </row>
    <row r="7" spans="2:16" s="7" customFormat="1" ht="39.75" customHeight="1">
      <c r="B7" s="9" t="s">
        <v>2</v>
      </c>
      <c r="C7" s="9" t="s">
        <v>7</v>
      </c>
      <c r="D7" s="9" t="s">
        <v>56</v>
      </c>
      <c r="E7" s="9" t="s">
        <v>4</v>
      </c>
      <c r="F7" s="9" t="s">
        <v>13</v>
      </c>
      <c r="G7" s="9" t="s">
        <v>14</v>
      </c>
      <c r="H7" s="9" t="s">
        <v>5</v>
      </c>
      <c r="I7" s="9" t="s">
        <v>62</v>
      </c>
      <c r="J7" s="9" t="s">
        <v>57</v>
      </c>
      <c r="K7" s="9" t="s">
        <v>58</v>
      </c>
      <c r="L7" s="9" t="s">
        <v>8</v>
      </c>
      <c r="M7" s="9" t="s">
        <v>53</v>
      </c>
      <c r="N7" s="9" t="s">
        <v>59</v>
      </c>
      <c r="O7" s="9" t="s">
        <v>54</v>
      </c>
      <c r="P7" s="9" t="s">
        <v>12</v>
      </c>
    </row>
    <row r="8" spans="2:16" s="7" customFormat="1" ht="89.25" customHeight="1">
      <c r="B8" s="6" t="s">
        <v>6</v>
      </c>
      <c r="C8" s="6" t="s">
        <v>9</v>
      </c>
      <c r="D8" s="8">
        <v>2</v>
      </c>
      <c r="E8" s="6" t="s">
        <v>10</v>
      </c>
      <c r="F8" s="11">
        <v>200</v>
      </c>
      <c r="G8" s="11">
        <f>F8*D8</f>
        <v>400</v>
      </c>
      <c r="H8" s="6" t="s">
        <v>61</v>
      </c>
      <c r="I8" s="13">
        <v>45502</v>
      </c>
      <c r="J8" s="8">
        <v>2</v>
      </c>
      <c r="K8" s="8">
        <v>10</v>
      </c>
      <c r="L8" s="8">
        <f>+J8/K8</f>
        <v>0.2</v>
      </c>
      <c r="M8" s="6" t="s">
        <v>52</v>
      </c>
      <c r="N8" s="6">
        <v>5</v>
      </c>
      <c r="O8" s="6"/>
      <c r="P8" s="6"/>
    </row>
  </sheetData>
  <mergeCells count="2">
    <mergeCell ref="J6:M6"/>
    <mergeCell ref="B4:G4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R13"/>
  <sheetViews>
    <sheetView showGridLines="0" workbookViewId="0">
      <selection activeCell="E12" sqref="E12"/>
    </sheetView>
  </sheetViews>
  <sheetFormatPr baseColWidth="10" defaultRowHeight="14.25"/>
  <cols>
    <col min="3" max="3" width="19.875" customWidth="1"/>
    <col min="4" max="4" width="13.875" bestFit="1" customWidth="1"/>
    <col min="5" max="5" width="9" bestFit="1" customWidth="1"/>
    <col min="6" max="6" width="4.625" bestFit="1" customWidth="1"/>
    <col min="7" max="8" width="11.75" bestFit="1" customWidth="1"/>
    <col min="9" max="9" width="17.25" customWidth="1"/>
    <col min="10" max="10" width="14.125" bestFit="1" customWidth="1"/>
    <col min="11" max="11" width="10.125" bestFit="1" customWidth="1"/>
    <col min="12" max="12" width="6.25" bestFit="1" customWidth="1"/>
    <col min="13" max="13" width="23.125" bestFit="1" customWidth="1"/>
    <col min="14" max="14" width="13.75" customWidth="1"/>
    <col min="15" max="15" width="13.25" customWidth="1"/>
    <col min="16" max="16" width="12.875" customWidth="1"/>
    <col min="17" max="17" width="18.625" customWidth="1"/>
    <col min="18" max="18" width="20.75" customWidth="1"/>
  </cols>
  <sheetData>
    <row r="4" spans="3:18" ht="18">
      <c r="C4" s="23" t="s">
        <v>15</v>
      </c>
      <c r="D4" s="23"/>
      <c r="E4" s="23"/>
      <c r="F4" s="23"/>
      <c r="G4" s="23"/>
      <c r="H4" s="23"/>
      <c r="I4" s="12"/>
    </row>
    <row r="6" spans="3:18" ht="45">
      <c r="C6" s="9" t="s">
        <v>2</v>
      </c>
      <c r="D6" s="9" t="s">
        <v>17</v>
      </c>
      <c r="E6" s="9" t="s">
        <v>3</v>
      </c>
      <c r="F6" s="9" t="s">
        <v>4</v>
      </c>
      <c r="G6" s="9" t="s">
        <v>13</v>
      </c>
      <c r="H6" s="9" t="s">
        <v>14</v>
      </c>
      <c r="I6" s="9" t="s">
        <v>5</v>
      </c>
      <c r="J6" s="9" t="s">
        <v>1</v>
      </c>
      <c r="K6" s="9" t="s">
        <v>60</v>
      </c>
      <c r="L6" s="9" t="s">
        <v>4</v>
      </c>
      <c r="M6" s="9" t="s">
        <v>11</v>
      </c>
      <c r="N6" s="9" t="s">
        <v>23</v>
      </c>
      <c r="O6" s="9" t="s">
        <v>24</v>
      </c>
      <c r="P6" s="9" t="s">
        <v>25</v>
      </c>
      <c r="Q6" s="9" t="s">
        <v>21</v>
      </c>
      <c r="R6" s="9" t="s">
        <v>54</v>
      </c>
    </row>
    <row r="7" spans="3:18" ht="65.25" customHeight="1">
      <c r="C7" s="6" t="s">
        <v>16</v>
      </c>
      <c r="D7" s="6" t="s">
        <v>18</v>
      </c>
      <c r="E7" s="8">
        <v>2</v>
      </c>
      <c r="F7" s="6" t="s">
        <v>10</v>
      </c>
      <c r="G7" s="11">
        <v>10000</v>
      </c>
      <c r="H7" s="11">
        <f>+G7*E7</f>
        <v>20000</v>
      </c>
      <c r="I7" s="6" t="s">
        <v>19</v>
      </c>
      <c r="J7" s="13">
        <v>45352</v>
      </c>
      <c r="K7" s="8">
        <v>250</v>
      </c>
      <c r="L7" s="6" t="s">
        <v>20</v>
      </c>
      <c r="M7" s="8">
        <v>0</v>
      </c>
      <c r="N7" s="11">
        <v>10000</v>
      </c>
      <c r="O7" s="11">
        <v>9500</v>
      </c>
      <c r="P7" s="11">
        <v>11000</v>
      </c>
      <c r="Q7" s="6" t="s">
        <v>22</v>
      </c>
      <c r="R7" s="6"/>
    </row>
    <row r="11" spans="3:18" ht="32.25" customHeight="1"/>
    <row r="12" spans="3:18" ht="33" customHeight="1"/>
    <row r="13" spans="3:18">
      <c r="C13" s="4"/>
      <c r="D13" s="5"/>
      <c r="F13" s="5"/>
      <c r="G13" s="5"/>
    </row>
  </sheetData>
  <mergeCells count="1">
    <mergeCell ref="C4:H4"/>
  </mergeCells>
  <phoneticPr fontId="3" type="noConversion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R13"/>
  <sheetViews>
    <sheetView showGridLines="0" workbookViewId="0">
      <selection activeCell="C4" sqref="C4:H4"/>
    </sheetView>
  </sheetViews>
  <sheetFormatPr baseColWidth="10" defaultRowHeight="14.25"/>
  <cols>
    <col min="3" max="3" width="19.875" customWidth="1"/>
    <col min="4" max="4" width="13.875" bestFit="1" customWidth="1"/>
    <col min="5" max="5" width="9" bestFit="1" customWidth="1"/>
    <col min="6" max="6" width="4.625" bestFit="1" customWidth="1"/>
    <col min="7" max="8" width="11.75" bestFit="1" customWidth="1"/>
    <col min="9" max="9" width="17.25" customWidth="1"/>
    <col min="10" max="10" width="14.125" bestFit="1" customWidth="1"/>
    <col min="11" max="11" width="13.125" customWidth="1"/>
    <col min="12" max="12" width="6.25" bestFit="1" customWidth="1"/>
    <col min="13" max="13" width="23.125" bestFit="1" customWidth="1"/>
    <col min="14" max="14" width="13.75" customWidth="1"/>
    <col min="15" max="15" width="13.25" customWidth="1"/>
    <col min="16" max="16" width="12.875" customWidth="1"/>
    <col min="17" max="17" width="18.625" customWidth="1"/>
    <col min="18" max="18" width="20.75" customWidth="1"/>
  </cols>
  <sheetData>
    <row r="4" spans="3:18" ht="18">
      <c r="C4" s="23" t="s">
        <v>36</v>
      </c>
      <c r="D4" s="23"/>
      <c r="E4" s="23"/>
      <c r="F4" s="23"/>
      <c r="G4" s="23"/>
      <c r="H4" s="23"/>
      <c r="I4" s="12"/>
    </row>
    <row r="5" spans="3:18" ht="15">
      <c r="J5" s="24" t="s">
        <v>64</v>
      </c>
      <c r="K5" s="24"/>
      <c r="L5" s="24"/>
    </row>
    <row r="6" spans="3:18" ht="30">
      <c r="C6" s="9" t="s">
        <v>2</v>
      </c>
      <c r="D6" s="9" t="s">
        <v>17</v>
      </c>
      <c r="E6" s="9" t="s">
        <v>3</v>
      </c>
      <c r="F6" s="9" t="s">
        <v>4</v>
      </c>
      <c r="G6" s="9" t="s">
        <v>13</v>
      </c>
      <c r="H6" s="9" t="s">
        <v>14</v>
      </c>
      <c r="I6" s="9" t="s">
        <v>5</v>
      </c>
      <c r="J6" s="9" t="s">
        <v>1</v>
      </c>
      <c r="K6" s="9" t="s">
        <v>60</v>
      </c>
      <c r="L6" s="9" t="s">
        <v>4</v>
      </c>
      <c r="M6" s="9" t="s">
        <v>11</v>
      </c>
      <c r="N6" s="9" t="s">
        <v>23</v>
      </c>
      <c r="O6" s="9" t="s">
        <v>24</v>
      </c>
      <c r="P6" s="9" t="s">
        <v>25</v>
      </c>
      <c r="Q6" s="9" t="s">
        <v>21</v>
      </c>
      <c r="R6" s="9" t="s">
        <v>54</v>
      </c>
    </row>
    <row r="7" spans="3:18" ht="65.25" customHeight="1">
      <c r="C7" s="6" t="s">
        <v>26</v>
      </c>
      <c r="D7" s="14" t="s">
        <v>27</v>
      </c>
      <c r="E7" s="15">
        <v>1</v>
      </c>
      <c r="F7" s="14" t="s">
        <v>28</v>
      </c>
      <c r="G7" s="16">
        <v>5433</v>
      </c>
      <c r="H7" s="16">
        <f>+G7*E7</f>
        <v>5433</v>
      </c>
      <c r="I7" s="6" t="s">
        <v>63</v>
      </c>
      <c r="J7" s="13">
        <v>45352</v>
      </c>
      <c r="K7" s="8">
        <v>60</v>
      </c>
      <c r="L7" s="6" t="s">
        <v>29</v>
      </c>
      <c r="M7" s="8">
        <v>0</v>
      </c>
      <c r="N7" s="11">
        <v>10000</v>
      </c>
      <c r="O7" s="11">
        <v>9500</v>
      </c>
      <c r="P7" s="11">
        <v>11000</v>
      </c>
      <c r="Q7" s="6" t="s">
        <v>22</v>
      </c>
      <c r="R7" s="6"/>
    </row>
    <row r="11" spans="3:18" ht="32.25" customHeight="1"/>
    <row r="12" spans="3:18" ht="33" customHeight="1"/>
    <row r="13" spans="3:18">
      <c r="C13" s="4"/>
      <c r="D13" s="5"/>
      <c r="F13" s="5"/>
      <c r="G13" s="5"/>
    </row>
  </sheetData>
  <mergeCells count="2">
    <mergeCell ref="C4:H4"/>
    <mergeCell ref="J5:L5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U11"/>
  <sheetViews>
    <sheetView showGridLines="0" tabSelected="1" topLeftCell="M10" workbookViewId="0">
      <selection activeCell="C12" sqref="A12:XFD12"/>
    </sheetView>
  </sheetViews>
  <sheetFormatPr baseColWidth="10" defaultRowHeight="14.25"/>
  <cols>
    <col min="3" max="4" width="19.875" customWidth="1"/>
    <col min="5" max="5" width="13.875" bestFit="1" customWidth="1"/>
    <col min="6" max="6" width="9" bestFit="1" customWidth="1"/>
    <col min="7" max="7" width="4.625" bestFit="1" customWidth="1"/>
    <col min="8" max="8" width="11.75" bestFit="1" customWidth="1"/>
    <col min="9" max="9" width="12.125" bestFit="1" customWidth="1"/>
    <col min="10" max="10" width="17.25" customWidth="1"/>
    <col min="11" max="11" width="14.125" customWidth="1"/>
    <col min="12" max="12" width="10.125" bestFit="1" customWidth="1"/>
    <col min="13" max="13" width="6.25" bestFit="1" customWidth="1"/>
    <col min="14" max="14" width="23.125" bestFit="1" customWidth="1"/>
    <col min="15" max="15" width="13.75" customWidth="1"/>
    <col min="16" max="16" width="13.25" customWidth="1"/>
    <col min="17" max="17" width="12.875" customWidth="1"/>
    <col min="18" max="18" width="26.25" customWidth="1"/>
    <col min="19" max="19" width="20.75" customWidth="1"/>
  </cols>
  <sheetData>
    <row r="4" spans="3:21" ht="18">
      <c r="C4" s="23" t="s">
        <v>65</v>
      </c>
      <c r="D4" s="23"/>
      <c r="E4" s="23"/>
      <c r="F4" s="23"/>
      <c r="G4" s="23"/>
      <c r="H4" s="23"/>
      <c r="I4" s="23"/>
      <c r="J4" s="12"/>
    </row>
    <row r="6" spans="3:21" ht="45">
      <c r="C6" s="28" t="s">
        <v>2</v>
      </c>
      <c r="D6" s="30"/>
      <c r="E6" s="9" t="s">
        <v>17</v>
      </c>
      <c r="F6" s="9" t="s">
        <v>3</v>
      </c>
      <c r="G6" s="9" t="s">
        <v>4</v>
      </c>
      <c r="H6" s="9" t="s">
        <v>13</v>
      </c>
      <c r="I6" s="9" t="s">
        <v>14</v>
      </c>
      <c r="J6" s="9" t="s">
        <v>5</v>
      </c>
      <c r="K6" s="9" t="s">
        <v>1</v>
      </c>
      <c r="L6" s="9" t="s">
        <v>60</v>
      </c>
      <c r="M6" s="9" t="s">
        <v>4</v>
      </c>
      <c r="N6" s="9" t="s">
        <v>11</v>
      </c>
      <c r="O6" s="9" t="s">
        <v>23</v>
      </c>
      <c r="P6" s="9" t="s">
        <v>24</v>
      </c>
      <c r="Q6" s="9" t="s">
        <v>25</v>
      </c>
      <c r="R6" s="9" t="s">
        <v>21</v>
      </c>
      <c r="S6" s="28" t="s">
        <v>54</v>
      </c>
      <c r="T6" s="29"/>
      <c r="U6" s="30"/>
    </row>
    <row r="7" spans="3:21" ht="156.75">
      <c r="C7" s="25" t="s">
        <v>93</v>
      </c>
      <c r="D7" s="26"/>
      <c r="E7" s="6" t="s">
        <v>94</v>
      </c>
      <c r="F7" s="8">
        <v>1</v>
      </c>
      <c r="G7" s="6" t="s">
        <v>37</v>
      </c>
      <c r="H7" s="11">
        <v>7243</v>
      </c>
      <c r="I7" s="11">
        <f t="shared" ref="I7:I11" si="0">+H7*F7</f>
        <v>7243</v>
      </c>
      <c r="J7" s="6" t="s">
        <v>91</v>
      </c>
      <c r="K7" s="13" t="s">
        <v>95</v>
      </c>
      <c r="L7" s="8">
        <v>730</v>
      </c>
      <c r="M7" s="6" t="s">
        <v>29</v>
      </c>
      <c r="N7" s="8">
        <v>1</v>
      </c>
      <c r="O7" s="11">
        <v>7243</v>
      </c>
      <c r="P7" s="11">
        <v>8039</v>
      </c>
      <c r="Q7" s="11" t="s">
        <v>92</v>
      </c>
      <c r="R7" s="6" t="s">
        <v>96</v>
      </c>
      <c r="S7" s="25"/>
      <c r="T7" s="27"/>
      <c r="U7" s="26"/>
    </row>
    <row r="8" spans="3:21" ht="142.5">
      <c r="C8" s="25" t="s">
        <v>97</v>
      </c>
      <c r="D8" s="26"/>
      <c r="E8" s="6" t="s">
        <v>98</v>
      </c>
      <c r="F8" s="8">
        <v>50</v>
      </c>
      <c r="G8" s="6" t="s">
        <v>37</v>
      </c>
      <c r="H8" s="11">
        <v>144.30000000000001</v>
      </c>
      <c r="I8" s="11">
        <f t="shared" si="0"/>
        <v>7215.0000000000009</v>
      </c>
      <c r="J8" s="6" t="s">
        <v>91</v>
      </c>
      <c r="K8" s="13" t="s">
        <v>99</v>
      </c>
      <c r="L8" s="8">
        <v>730</v>
      </c>
      <c r="M8" s="6" t="s">
        <v>29</v>
      </c>
      <c r="N8" s="8">
        <v>1</v>
      </c>
      <c r="O8" s="11">
        <v>144.30000000000001</v>
      </c>
      <c r="P8" s="11">
        <v>239</v>
      </c>
      <c r="Q8" s="11" t="s">
        <v>92</v>
      </c>
      <c r="R8" s="6" t="s">
        <v>100</v>
      </c>
      <c r="S8" s="25"/>
      <c r="T8" s="27"/>
      <c r="U8" s="26"/>
    </row>
    <row r="9" spans="3:21" ht="142.5">
      <c r="C9" s="25" t="s">
        <v>101</v>
      </c>
      <c r="D9" s="26"/>
      <c r="E9" s="6" t="s">
        <v>103</v>
      </c>
      <c r="F9" s="8">
        <v>30</v>
      </c>
      <c r="G9" s="6" t="s">
        <v>37</v>
      </c>
      <c r="H9" s="11">
        <v>219</v>
      </c>
      <c r="I9" s="11">
        <f t="shared" si="0"/>
        <v>6570</v>
      </c>
      <c r="J9" s="6" t="s">
        <v>91</v>
      </c>
      <c r="K9" s="13" t="s">
        <v>99</v>
      </c>
      <c r="L9" s="8">
        <v>730</v>
      </c>
      <c r="M9" s="6" t="s">
        <v>29</v>
      </c>
      <c r="N9" s="8">
        <v>1</v>
      </c>
      <c r="O9" s="11">
        <v>219</v>
      </c>
      <c r="P9" s="11">
        <v>245</v>
      </c>
      <c r="Q9" s="11" t="s">
        <v>92</v>
      </c>
      <c r="R9" s="6" t="s">
        <v>100</v>
      </c>
      <c r="S9" s="25"/>
      <c r="T9" s="27"/>
      <c r="U9" s="26"/>
    </row>
    <row r="10" spans="3:21" ht="99.75">
      <c r="C10" s="25" t="s">
        <v>102</v>
      </c>
      <c r="D10" s="26"/>
      <c r="E10" s="6" t="s">
        <v>104</v>
      </c>
      <c r="F10" s="8">
        <v>30</v>
      </c>
      <c r="G10" s="6" t="s">
        <v>37</v>
      </c>
      <c r="H10" s="11">
        <v>505.1</v>
      </c>
      <c r="I10" s="11">
        <f t="shared" si="0"/>
        <v>15153</v>
      </c>
      <c r="J10" s="6" t="s">
        <v>91</v>
      </c>
      <c r="K10" s="13" t="s">
        <v>99</v>
      </c>
      <c r="L10" s="8">
        <v>730</v>
      </c>
      <c r="M10" s="6" t="s">
        <v>29</v>
      </c>
      <c r="N10" s="8">
        <v>1</v>
      </c>
      <c r="O10" s="11">
        <v>505.1</v>
      </c>
      <c r="P10" s="11">
        <v>273</v>
      </c>
      <c r="Q10" s="11" t="s">
        <v>92</v>
      </c>
      <c r="R10" s="6" t="s">
        <v>105</v>
      </c>
      <c r="S10" s="25"/>
      <c r="T10" s="27"/>
      <c r="U10" s="26"/>
    </row>
    <row r="11" spans="3:21" ht="99.75">
      <c r="C11" s="25" t="s">
        <v>106</v>
      </c>
      <c r="D11" s="26"/>
      <c r="E11" s="6" t="s">
        <v>107</v>
      </c>
      <c r="F11" s="8">
        <v>10</v>
      </c>
      <c r="G11" s="6" t="s">
        <v>37</v>
      </c>
      <c r="H11" s="11">
        <v>417.86</v>
      </c>
      <c r="I11" s="11">
        <f t="shared" si="0"/>
        <v>4178.6000000000004</v>
      </c>
      <c r="J11" s="6" t="s">
        <v>91</v>
      </c>
      <c r="K11" s="13" t="s">
        <v>99</v>
      </c>
      <c r="L11" s="8">
        <v>730</v>
      </c>
      <c r="M11" s="6" t="s">
        <v>29</v>
      </c>
      <c r="N11" s="8">
        <v>1</v>
      </c>
      <c r="O11" s="11">
        <v>417.86</v>
      </c>
      <c r="P11" s="11">
        <v>315</v>
      </c>
      <c r="Q11" s="11" t="s">
        <v>92</v>
      </c>
      <c r="R11" s="6" t="s">
        <v>105</v>
      </c>
      <c r="S11" s="25"/>
      <c r="T11" s="27"/>
      <c r="U11" s="26"/>
    </row>
  </sheetData>
  <mergeCells count="13">
    <mergeCell ref="C4:I4"/>
    <mergeCell ref="S6:U6"/>
    <mergeCell ref="S7:U7"/>
    <mergeCell ref="C6:D6"/>
    <mergeCell ref="C7:D7"/>
    <mergeCell ref="C11:D11"/>
    <mergeCell ref="S11:U11"/>
    <mergeCell ref="C8:D8"/>
    <mergeCell ref="S8:U8"/>
    <mergeCell ref="C9:D9"/>
    <mergeCell ref="S9:U9"/>
    <mergeCell ref="C10:D10"/>
    <mergeCell ref="S10:U10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Q27"/>
  <sheetViews>
    <sheetView showGridLines="0" topLeftCell="B18" zoomScale="90" zoomScaleNormal="90" workbookViewId="0">
      <selection activeCell="G12" sqref="G12"/>
    </sheetView>
  </sheetViews>
  <sheetFormatPr baseColWidth="10" defaultRowHeight="14.25"/>
  <cols>
    <col min="3" max="3" width="28.875" customWidth="1"/>
    <col min="4" max="4" width="14.25" customWidth="1"/>
    <col min="5" max="5" width="16" customWidth="1"/>
    <col min="6" max="7" width="21.125" customWidth="1"/>
    <col min="8" max="8" width="15.375" customWidth="1"/>
    <col min="9" max="9" width="15.875" customWidth="1"/>
    <col min="10" max="10" width="13.25" customWidth="1"/>
    <col min="11" max="11" width="18.25" customWidth="1"/>
    <col min="12" max="12" width="22.625" bestFit="1" customWidth="1"/>
    <col min="13" max="13" width="15.25" customWidth="1"/>
    <col min="14" max="14" width="13.625" customWidth="1"/>
    <col min="15" max="15" width="17.25" customWidth="1"/>
    <col min="16" max="16" width="15.625" bestFit="1" customWidth="1"/>
    <col min="17" max="17" width="30.625" customWidth="1"/>
  </cols>
  <sheetData>
    <row r="4" spans="3:12" ht="18">
      <c r="C4" s="23" t="s">
        <v>39</v>
      </c>
      <c r="D4" s="23"/>
      <c r="E4" s="23"/>
      <c r="F4" s="23"/>
      <c r="G4" s="23"/>
      <c r="H4" s="23"/>
      <c r="I4" s="23"/>
      <c r="J4" s="23"/>
      <c r="K4" s="23"/>
      <c r="L4" s="23"/>
    </row>
    <row r="5" spans="3:12" ht="15.75">
      <c r="C5" s="21"/>
      <c r="D5" s="21"/>
      <c r="E5" s="21"/>
      <c r="F5" s="21"/>
      <c r="G5" s="21"/>
      <c r="H5" s="21"/>
      <c r="I5" s="21"/>
      <c r="J5" s="21"/>
      <c r="K5" s="21"/>
      <c r="L5" s="21"/>
    </row>
    <row r="6" spans="3:12" ht="15">
      <c r="C6" s="31" t="s">
        <v>84</v>
      </c>
      <c r="D6" s="32"/>
      <c r="E6" s="32"/>
      <c r="F6" s="33"/>
    </row>
    <row r="7" spans="3:12" ht="15">
      <c r="C7" s="17" t="s">
        <v>2</v>
      </c>
      <c r="D7" s="17" t="s">
        <v>3</v>
      </c>
      <c r="E7" s="17" t="s">
        <v>4</v>
      </c>
      <c r="F7" s="17" t="s">
        <v>13</v>
      </c>
      <c r="G7" s="22"/>
    </row>
    <row r="8" spans="3:12">
      <c r="C8" s="1" t="s">
        <v>30</v>
      </c>
      <c r="D8" s="1">
        <v>1</v>
      </c>
      <c r="E8" s="1" t="s">
        <v>35</v>
      </c>
      <c r="F8" s="3">
        <v>750</v>
      </c>
      <c r="G8" s="18"/>
    </row>
    <row r="9" spans="3:12">
      <c r="C9" s="1" t="s">
        <v>31</v>
      </c>
      <c r="D9" s="1">
        <v>1</v>
      </c>
      <c r="E9" s="1" t="s">
        <v>35</v>
      </c>
      <c r="F9" s="3">
        <v>1500</v>
      </c>
      <c r="G9" s="18"/>
    </row>
    <row r="10" spans="3:12">
      <c r="C10" s="1" t="s">
        <v>38</v>
      </c>
      <c r="D10" s="1">
        <v>1</v>
      </c>
      <c r="E10" s="1" t="s">
        <v>35</v>
      </c>
      <c r="F10" s="3" t="s">
        <v>40</v>
      </c>
      <c r="G10" s="18"/>
    </row>
    <row r="11" spans="3:12">
      <c r="C11" s="1" t="s">
        <v>32</v>
      </c>
      <c r="D11" s="1">
        <v>1</v>
      </c>
      <c r="E11" s="1" t="s">
        <v>85</v>
      </c>
      <c r="F11" s="2">
        <v>14</v>
      </c>
      <c r="G11" s="18"/>
    </row>
    <row r="12" spans="3:12">
      <c r="C12" s="1" t="s">
        <v>33</v>
      </c>
      <c r="D12" s="1">
        <v>1</v>
      </c>
      <c r="E12" s="1" t="s">
        <v>35</v>
      </c>
      <c r="F12" s="3" t="s">
        <v>40</v>
      </c>
      <c r="G12" s="18"/>
    </row>
    <row r="13" spans="3:12">
      <c r="C13" s="1" t="s">
        <v>49</v>
      </c>
      <c r="D13" s="1">
        <v>1</v>
      </c>
      <c r="E13" s="1" t="s">
        <v>35</v>
      </c>
      <c r="F13" s="3" t="s">
        <v>40</v>
      </c>
      <c r="G13" s="18"/>
    </row>
    <row r="14" spans="3:12">
      <c r="C14" s="1" t="s">
        <v>68</v>
      </c>
      <c r="D14" s="1">
        <v>1</v>
      </c>
      <c r="E14" s="1" t="s">
        <v>35</v>
      </c>
      <c r="F14" s="3">
        <f>F8*0.1</f>
        <v>75</v>
      </c>
      <c r="G14" s="18"/>
    </row>
    <row r="15" spans="3:12">
      <c r="C15" s="1" t="s">
        <v>34</v>
      </c>
      <c r="D15" s="1">
        <v>1</v>
      </c>
      <c r="E15" s="1" t="s">
        <v>35</v>
      </c>
      <c r="F15" s="3" t="s">
        <v>40</v>
      </c>
      <c r="G15" s="18"/>
    </row>
    <row r="16" spans="3:12">
      <c r="C16" s="1" t="s">
        <v>86</v>
      </c>
      <c r="D16" s="1">
        <v>1</v>
      </c>
      <c r="E16" s="1" t="s">
        <v>87</v>
      </c>
      <c r="F16" s="3">
        <v>24</v>
      </c>
    </row>
    <row r="17" spans="3:17">
      <c r="F17" s="18"/>
    </row>
    <row r="18" spans="3:17">
      <c r="F18" s="18"/>
    </row>
    <row r="19" spans="3:17">
      <c r="C19" s="34" t="s">
        <v>88</v>
      </c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6"/>
    </row>
    <row r="20" spans="3:17">
      <c r="C20" s="37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9"/>
    </row>
    <row r="21" spans="3:17" s="7" customFormat="1" ht="41.25" customHeight="1">
      <c r="C21" s="9" t="s">
        <v>41</v>
      </c>
      <c r="D21" s="9" t="s">
        <v>42</v>
      </c>
      <c r="E21" s="9" t="s">
        <v>43</v>
      </c>
      <c r="F21" s="9" t="s">
        <v>30</v>
      </c>
      <c r="G21" s="9" t="s">
        <v>89</v>
      </c>
      <c r="H21" s="9" t="s">
        <v>31</v>
      </c>
      <c r="I21" s="9" t="s">
        <v>38</v>
      </c>
      <c r="J21" s="9" t="s">
        <v>90</v>
      </c>
      <c r="K21" s="9" t="s">
        <v>47</v>
      </c>
      <c r="L21" s="9" t="s">
        <v>32</v>
      </c>
      <c r="M21" s="9" t="s">
        <v>33</v>
      </c>
      <c r="N21" s="9" t="s">
        <v>51</v>
      </c>
      <c r="O21" s="9" t="s">
        <v>34</v>
      </c>
      <c r="P21" s="9" t="s">
        <v>48</v>
      </c>
      <c r="Q21" s="9" t="s">
        <v>50</v>
      </c>
    </row>
    <row r="22" spans="3:17">
      <c r="C22" s="1" t="s">
        <v>44</v>
      </c>
      <c r="D22" s="3" t="s">
        <v>45</v>
      </c>
      <c r="E22" s="3" t="s">
        <v>46</v>
      </c>
      <c r="F22" s="3">
        <v>750</v>
      </c>
      <c r="G22" s="3">
        <f>F22*0.1</f>
        <v>75</v>
      </c>
      <c r="H22" s="3">
        <v>0</v>
      </c>
      <c r="I22" s="3">
        <v>0</v>
      </c>
      <c r="J22" s="2">
        <v>600</v>
      </c>
      <c r="K22" s="2">
        <f>+F11</f>
        <v>14</v>
      </c>
      <c r="L22" s="3">
        <f>+J22/K22*F16</f>
        <v>1028.5714285714284</v>
      </c>
      <c r="M22" s="3">
        <v>0</v>
      </c>
      <c r="N22" s="3"/>
      <c r="O22" s="3">
        <v>0</v>
      </c>
      <c r="P22" s="3">
        <f>+O22+M22+L22++I22+H22+F22+N22+G22</f>
        <v>1853.5714285714284</v>
      </c>
      <c r="Q22" s="3"/>
    </row>
    <row r="23" spans="3:17">
      <c r="C23" s="1"/>
      <c r="D23" s="3"/>
      <c r="E23" s="3"/>
      <c r="F23" s="3"/>
      <c r="G23" s="3"/>
      <c r="H23" s="3"/>
      <c r="I23" s="3"/>
      <c r="J23" s="3"/>
      <c r="L23" s="3"/>
      <c r="M23" s="3"/>
      <c r="N23" s="3"/>
      <c r="O23" s="3"/>
      <c r="P23" s="3"/>
      <c r="Q23" s="3"/>
    </row>
    <row r="24" spans="3:17">
      <c r="C24" s="1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</row>
    <row r="25" spans="3:17">
      <c r="C25" s="1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</row>
    <row r="26" spans="3:17">
      <c r="C26" s="1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</row>
    <row r="27" spans="3:17">
      <c r="C27" s="1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</row>
  </sheetData>
  <mergeCells count="3">
    <mergeCell ref="C4:L4"/>
    <mergeCell ref="C6:F6"/>
    <mergeCell ref="C19:Q20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Q13"/>
  <sheetViews>
    <sheetView showGridLines="0" workbookViewId="0">
      <selection activeCell="J11" sqref="J11"/>
    </sheetView>
  </sheetViews>
  <sheetFormatPr baseColWidth="10" defaultRowHeight="14.25"/>
  <cols>
    <col min="3" max="3" width="19.875" customWidth="1"/>
    <col min="4" max="4" width="13.875" bestFit="1" customWidth="1"/>
    <col min="5" max="5" width="9" bestFit="1" customWidth="1"/>
    <col min="6" max="6" width="4.625" bestFit="1" customWidth="1"/>
    <col min="7" max="8" width="11.75" bestFit="1" customWidth="1"/>
    <col min="9" max="9" width="17.25" customWidth="1"/>
    <col min="10" max="10" width="14.125" bestFit="1" customWidth="1"/>
    <col min="11" max="11" width="10.125" bestFit="1" customWidth="1"/>
    <col min="12" max="12" width="6.25" bestFit="1" customWidth="1"/>
    <col min="13" max="13" width="13.75" customWidth="1"/>
    <col min="14" max="14" width="13.25" customWidth="1"/>
    <col min="15" max="15" width="12.875" customWidth="1"/>
    <col min="16" max="16" width="18.625" customWidth="1"/>
    <col min="17" max="17" width="20.75" customWidth="1"/>
  </cols>
  <sheetData>
    <row r="4" spans="3:17" ht="15">
      <c r="C4" s="40" t="s">
        <v>79</v>
      </c>
      <c r="D4" s="40"/>
      <c r="E4" s="40"/>
      <c r="F4" s="40"/>
      <c r="G4" s="40"/>
      <c r="H4" s="40"/>
      <c r="I4" s="12"/>
    </row>
    <row r="6" spans="3:17" ht="45">
      <c r="C6" s="9" t="s">
        <v>2</v>
      </c>
      <c r="D6" s="9" t="s">
        <v>17</v>
      </c>
      <c r="E6" s="9" t="s">
        <v>3</v>
      </c>
      <c r="F6" s="9" t="s">
        <v>4</v>
      </c>
      <c r="G6" s="9" t="s">
        <v>13</v>
      </c>
      <c r="H6" s="9" t="s">
        <v>14</v>
      </c>
      <c r="I6" s="9" t="s">
        <v>5</v>
      </c>
      <c r="J6" s="9" t="s">
        <v>1</v>
      </c>
      <c r="K6" s="9" t="s">
        <v>60</v>
      </c>
      <c r="L6" s="9" t="s">
        <v>4</v>
      </c>
      <c r="M6" s="9" t="s">
        <v>23</v>
      </c>
      <c r="N6" s="9" t="s">
        <v>24</v>
      </c>
      <c r="O6" s="9" t="s">
        <v>25</v>
      </c>
      <c r="P6" s="9" t="s">
        <v>21</v>
      </c>
      <c r="Q6" s="9" t="s">
        <v>54</v>
      </c>
    </row>
    <row r="7" spans="3:17" ht="90" customHeight="1">
      <c r="C7" s="6" t="s">
        <v>80</v>
      </c>
      <c r="D7" s="6" t="s">
        <v>81</v>
      </c>
      <c r="E7" s="8">
        <v>2</v>
      </c>
      <c r="F7" s="6" t="s">
        <v>37</v>
      </c>
      <c r="G7" s="11">
        <v>30000</v>
      </c>
      <c r="H7" s="11">
        <f>+G7*E7</f>
        <v>60000</v>
      </c>
      <c r="I7" s="6" t="s">
        <v>82</v>
      </c>
      <c r="J7" s="13">
        <v>45352</v>
      </c>
      <c r="K7" s="8">
        <v>3</v>
      </c>
      <c r="L7" s="6" t="s">
        <v>83</v>
      </c>
      <c r="M7" s="11">
        <v>27000</v>
      </c>
      <c r="N7" s="11">
        <v>30000</v>
      </c>
      <c r="O7" s="11">
        <v>35000</v>
      </c>
      <c r="P7" s="6" t="s">
        <v>66</v>
      </c>
      <c r="Q7" s="6"/>
    </row>
    <row r="11" spans="3:17" ht="32.25" customHeight="1"/>
    <row r="12" spans="3:17" ht="33" customHeight="1"/>
    <row r="13" spans="3:17">
      <c r="C13" s="4"/>
      <c r="D13" s="5"/>
      <c r="F13" s="5"/>
      <c r="G13" s="5"/>
    </row>
  </sheetData>
  <mergeCells count="1">
    <mergeCell ref="C4:H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LISTADO DE ARTICULOS</vt:lpstr>
      <vt:lpstr>CONSUMIBLES.</vt:lpstr>
      <vt:lpstr>REFACCIONES.</vt:lpstr>
      <vt:lpstr>SERVICIOS.</vt:lpstr>
      <vt:lpstr>EQUIPO O MATERIAL.</vt:lpstr>
      <vt:lpstr>GASTOS DE VIAJE</vt:lpstr>
      <vt:lpstr>ACTIVOS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Salazar Badillo</dc:creator>
  <cp:lastModifiedBy>Axel</cp:lastModifiedBy>
  <dcterms:created xsi:type="dcterms:W3CDTF">2024-07-08T14:22:19Z</dcterms:created>
  <dcterms:modified xsi:type="dcterms:W3CDTF">2024-08-22T15:20:47Z</dcterms:modified>
</cp:coreProperties>
</file>