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mcortes_nucitec_com/Documents/Escritorio/"/>
    </mc:Choice>
  </mc:AlternateContent>
  <xr:revisionPtr revIDLastSave="0" documentId="8_{72E64954-8520-4F6F-8797-53FAC51C3B14}" xr6:coauthVersionLast="47" xr6:coauthVersionMax="47" xr10:uidLastSave="{00000000-0000-0000-0000-000000000000}"/>
  <bookViews>
    <workbookView xWindow="-120" yWindow="-120" windowWidth="24240" windowHeight="13140" xr2:uid="{24481DD0-CD14-40D6-817F-20049896D473}"/>
  </bookViews>
  <sheets>
    <sheet name="Vent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M18" i="1"/>
  <c r="L19" i="1"/>
  <c r="O37" i="1" l="1"/>
  <c r="O38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18" i="1"/>
  <c r="F37" i="1" s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G19" i="1"/>
  <c r="Q19" i="1" s="1"/>
  <c r="M25" i="1"/>
  <c r="G25" i="1"/>
  <c r="M37" i="1" l="1"/>
  <c r="M38" i="1" s="1"/>
  <c r="Q24" i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<sst xmlns="http://schemas.openxmlformats.org/spreadsheetml/2006/main" count="53" uniqueCount="39">
  <si>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</si>
  <si>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</si>
  <si>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</si>
  <si>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</si>
  <si>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</si>
  <si>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</si>
  <si>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</si>
  <si>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</si>
  <si>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</si>
  <si>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</si>
  <si>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</si>
  <si>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</si>
  <si>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</si>
  <si>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</si>
  <si>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</si>
  <si>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</si>
  <si>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</si>
  <si>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</si>
  <si>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</si>
  <si>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</si>
  <si>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</si>
  <si>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</si>
  <si>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</si>
  <si>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</si>
  <si>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</si>
  <si>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</si>
  <si>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</si>
  <si>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</si>
  <si>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</si>
  <si>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</si>
  <si>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</si>
  <si>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</si>
  <si>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</si>
  <si>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</si>
  <si>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</si>
  <si>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CARLOS MARIO CORTEZ MENDOZA</t>
  </si>
  <si>
    <t>5-Dias</t>
  </si>
  <si>
    <t>Hospital IMSS Lomas Verdes,Hdspital Ixtapaluca,Siglo 21 Oncologia,Readaptacion Social,Copfepris,Primeras plus coapa,Almacen IMSS Morelos</t>
  </si>
  <si>
    <t>Ruta Semanal y Viaje a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</si>
</sst>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16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164" fontId="2" fillId="0" borderId="0" xfId="2" applyFont="1" applyBorder="1" applyProtection="1">
      <protection hidden="1"/>
    </xf>
    <xf numFmtId="16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16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16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5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D1" zoomScale="70" zoomScaleNormal="70" workbookViewId="0">
      <selection activeCell="R18" sqref="R18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29</v>
      </c>
      <c r="D5" s="21"/>
      <c r="E5" s="21"/>
      <c r="F5" s="21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0" t="s">
        <v>9</v>
      </c>
      <c r="K16" s="20"/>
      <c r="L16" s="20"/>
      <c r="M16" s="20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35</v>
      </c>
      <c r="D18" s="13" t="s">
        <v>37</v>
      </c>
      <c r="E18" s="13" t="s">
        <v>36</v>
      </c>
      <c r="F18" s="13">
        <f>+$F$7</f>
        <v>689.65517241379314</v>
      </c>
      <c r="G18" s="10">
        <f>F18*0.1</f>
        <v>68.965517241379317</v>
      </c>
      <c r="H18" s="13"/>
      <c r="I18" s="13"/>
      <c r="J18" s="15">
        <v>200</v>
      </c>
      <c r="K18" s="11">
        <v>12</v>
      </c>
      <c r="L18" s="11">
        <f>+J18/K18</f>
        <v>16.666666666666668</v>
      </c>
      <c r="M18" s="10">
        <f>IFERROR(J18/K18*$F$15,0)</f>
        <v>344.82758620689657</v>
      </c>
      <c r="N18" s="13">
        <v>0</v>
      </c>
      <c r="O18" s="13">
        <v>1000</v>
      </c>
      <c r="P18" s="13"/>
      <c r="Q18" s="10">
        <f>+P18+N18+M18++I18+H18+F18+O18+G18</f>
        <v>2103.4482758620693</v>
      </c>
      <c r="R18" s="13" t="s">
        <v>38</v>
      </c>
    </row>
    <row r="19" spans="1:18" ht="26.25" customHeight="1" x14ac:dyDescent="0.25">
      <c r="A19" t="s">
        <v>28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 x14ac:dyDescent="0.25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 x14ac:dyDescent="0.25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689.65517241379314</v>
      </c>
      <c r="G37" s="10">
        <f t="shared" ref="G37:Q37" si="5">SUM(G17:G36)</f>
        <v>68.965517241379317</v>
      </c>
      <c r="H37" s="10">
        <f t="shared" si="5"/>
        <v>0</v>
      </c>
      <c r="I37" s="10">
        <f t="shared" si="5"/>
        <v>0</v>
      </c>
      <c r="J37" s="18">
        <f t="shared" si="5"/>
        <v>200</v>
      </c>
      <c r="K37" s="10"/>
      <c r="L37" s="11">
        <f>SUM(L18:L36)</f>
        <v>16.666666666666668</v>
      </c>
      <c r="M37" s="10">
        <f t="shared" si="5"/>
        <v>344.82758620689657</v>
      </c>
      <c r="N37" s="10">
        <f t="shared" si="5"/>
        <v>0</v>
      </c>
      <c r="O37" s="10">
        <f>SUM(O17:O36)/1.16</f>
        <v>862.06896551724139</v>
      </c>
      <c r="P37" s="10">
        <f t="shared" si="5"/>
        <v>0</v>
      </c>
      <c r="Q37" s="10">
        <f t="shared" si="5"/>
        <v>2103.4482758620693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800</v>
      </c>
      <c r="G38" s="10">
        <f t="shared" ref="G38:Q38" si="6">+G37*1.16</f>
        <v>80</v>
      </c>
      <c r="H38" s="10">
        <f t="shared" si="6"/>
        <v>0</v>
      </c>
      <c r="I38" s="10">
        <f t="shared" si="6"/>
        <v>0</v>
      </c>
      <c r="J38" s="18">
        <f>+J37</f>
        <v>200</v>
      </c>
      <c r="K38" s="11"/>
      <c r="L38" s="11">
        <f>+L37</f>
        <v>16.666666666666668</v>
      </c>
      <c r="M38" s="10">
        <f t="shared" si="6"/>
        <v>400</v>
      </c>
      <c r="N38" s="10">
        <f t="shared" si="6"/>
        <v>0</v>
      </c>
      <c r="O38" s="10">
        <f>+O37*1.16</f>
        <v>1000</v>
      </c>
      <c r="P38" s="10">
        <f t="shared" si="6"/>
        <v>0</v>
      </c>
      <c r="Q38" s="10">
        <f t="shared" si="6"/>
        <v>2440</v>
      </c>
      <c r="R38" s="10"/>
    </row>
  </sheetData>
  <sheetProtection algorithmName="SHA-512" hashValue="H4U755oXkwMpKtEg1zckxnLJPcCNhmyC1+eh8rdGcqR1f/reiu06V0i3S41PiTsXoUpBLFqZKS7Ku+Y0DgPwvQ==" saltValue="sRQ0+xyf8bqNrTpBpJTgig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Carlos Mario Cortez Mendoza</cp:lastModifiedBy>
  <cp:revision/>
  <dcterms:created xsi:type="dcterms:W3CDTF">2024-07-30T14:57:06Z</dcterms:created>
  <dcterms:modified xsi:type="dcterms:W3CDTF">2024-11-11T22:59:18Z</dcterms:modified>
  <cp:category/>
  <cp:contentStatus/>
</cp:coreProperties>
</file>