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villeda_nucitec_com/Documents/Escritorio/ADE/Formatos viaticos/"/>
    </mc:Choice>
  </mc:AlternateContent>
  <xr:revisionPtr revIDLastSave="10" documentId="8_{9315DBED-908A-4E4F-A8A6-7FEBD4964DBB}" xr6:coauthVersionLast="47" xr6:coauthVersionMax="47" xr10:uidLastSave="{D0605CFD-431A-4242-89FE-970437963163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8" i="1" s="1"/>
  <c r="P37" i="1"/>
  <c r="P38" i="1" s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I37" i="1"/>
  <c r="I38" i="1" s="1"/>
  <c r="J37" i="1"/>
  <c r="J38" i="1" s="1"/>
  <c r="N37" i="1"/>
  <c r="N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L37" i="1" l="1"/>
  <c r="L38" i="1" s="1"/>
  <c r="M24" i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<sst xmlns="http://schemas.openxmlformats.org/spreadsheetml/2006/main" count="61" uniqueCount="44">
  <si>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</si>
  <si>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</si>
  <si>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</si>
  <si>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</si>
  <si>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</si>
  <si>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</si>
  <si>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</si>
  <si>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</si>
  <si>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</si>
  <si>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</si>
  <si>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</si>
  <si>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</si>
  <si>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</si>
  <si>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</si>
  <si>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</si>
  <si>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</si>
  <si>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</si>
  <si>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</si>
  <si>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</si>
  <si>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</si>
  <si>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</si>
  <si>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</si>
  <si>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</si>
  <si>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</si>
  <si>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</si>
  <si>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</si>
  <si>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</si>
  <si>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</si>
  <si>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</si>
  <si>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</si>
  <si>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</si>
  <si>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</si>
  <si>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</si>
  <si>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</si>
  <si>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</si>
  <si>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CDMX</t>
  </si>
  <si>
    <t>Adelina Villeda</t>
  </si>
  <si>
    <t>Guadalajara</t>
  </si>
  <si>
    <t>Tepic</t>
  </si>
  <si>
    <t>Revision cuenta DFC 2 personas</t>
  </si>
  <si>
    <t>Revision cuenta MR 3 personas</t>
  </si>
  <si>
    <t xml:space="preserve">Area Metropolitana </t>
  </si>
  <si>
    <t>Recorridos locales en tiendas</t>
  </si>
  <si>
    <t xml:space="preserve">Recoleccion de material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</si>
</sst>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D23" zoomScale="80" zoomScaleNormal="80" workbookViewId="0">
      <selection activeCell="F20" sqref="F20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29</v>
      </c>
      <c r="D5" s="21"/>
      <c r="E5" s="21"/>
      <c r="F5" s="21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0" t="s">
        <v>9</v>
      </c>
      <c r="K16" s="20"/>
      <c r="L16" s="20"/>
      <c r="M16" s="20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36</v>
      </c>
      <c r="D18" s="13" t="s">
        <v>35</v>
      </c>
      <c r="E18" s="13">
        <v>3</v>
      </c>
      <c r="F18" s="13">
        <v>0</v>
      </c>
      <c r="G18" s="10">
        <f>F18*0.1</f>
        <v>0</v>
      </c>
      <c r="H18" s="13">
        <v>0</v>
      </c>
      <c r="I18" s="13"/>
      <c r="J18" s="15">
        <v>300</v>
      </c>
      <c r="K18" s="11">
        <f>+$F$10</f>
        <v>12</v>
      </c>
      <c r="L18" s="11">
        <f>+J18/K18</f>
        <v>25</v>
      </c>
      <c r="M18" s="10">
        <f>IFERROR(J18/K18*$F$15,0)</f>
        <v>517.24137931034488</v>
      </c>
      <c r="N18" s="13">
        <v>0</v>
      </c>
      <c r="O18" s="13">
        <v>650</v>
      </c>
      <c r="P18" s="13"/>
      <c r="Q18" s="10">
        <f>+P18+N18+M18++I18+H18+F18+O18+G18</f>
        <v>1167.2413793103449</v>
      </c>
      <c r="R18" s="13" t="s">
        <v>43</v>
      </c>
    </row>
    <row r="19" spans="1:18" ht="26.25" customHeight="1" x14ac:dyDescent="0.25">
      <c r="A19" t="s">
        <v>28</v>
      </c>
      <c r="C19" s="12" t="s">
        <v>36</v>
      </c>
      <c r="D19" s="13" t="s">
        <v>41</v>
      </c>
      <c r="E19" s="13">
        <v>3</v>
      </c>
      <c r="F19" s="13">
        <v>800</v>
      </c>
      <c r="G19" s="10">
        <f t="shared" ref="G19:G36" si="0">F19*0.1</f>
        <v>80</v>
      </c>
      <c r="H19" s="13">
        <v>0</v>
      </c>
      <c r="I19" s="13"/>
      <c r="J19" s="15">
        <v>500</v>
      </c>
      <c r="K19" s="11">
        <f t="shared" ref="K19:K36" si="1">+$F$10</f>
        <v>12</v>
      </c>
      <c r="L19" s="11">
        <f t="shared" ref="L19:L36" si="2">+J19/K19</f>
        <v>41.666666666666664</v>
      </c>
      <c r="M19" s="10">
        <f t="shared" ref="M19:M36" si="3">IFERROR(J19/K19*$F$15,0)</f>
        <v>862.06896551724139</v>
      </c>
      <c r="N19" s="13">
        <v>0</v>
      </c>
      <c r="O19" s="13">
        <v>650</v>
      </c>
      <c r="P19" s="13"/>
      <c r="Q19" s="10">
        <f t="shared" ref="Q19:Q36" si="4">+P19+N19+M19++I19+H19+F19+O19+G19</f>
        <v>2392.0689655172414</v>
      </c>
      <c r="R19" s="16" t="s">
        <v>42</v>
      </c>
    </row>
    <row r="20" spans="1:18" ht="26.25" customHeight="1" x14ac:dyDescent="0.25">
      <c r="C20" s="12" t="s">
        <v>36</v>
      </c>
      <c r="D20" s="13" t="s">
        <v>37</v>
      </c>
      <c r="E20" s="13">
        <v>3</v>
      </c>
      <c r="F20" s="13">
        <v>2400</v>
      </c>
      <c r="G20" s="10">
        <f t="shared" si="0"/>
        <v>240</v>
      </c>
      <c r="H20" s="13">
        <v>1500</v>
      </c>
      <c r="I20" s="13"/>
      <c r="J20" s="15">
        <v>1100</v>
      </c>
      <c r="K20" s="11">
        <f t="shared" si="1"/>
        <v>12</v>
      </c>
      <c r="L20" s="11">
        <f t="shared" si="2"/>
        <v>91.666666666666671</v>
      </c>
      <c r="M20" s="10">
        <f t="shared" si="3"/>
        <v>1896.5517241379312</v>
      </c>
      <c r="N20" s="13">
        <v>0</v>
      </c>
      <c r="O20" s="13">
        <v>2300</v>
      </c>
      <c r="P20" s="13"/>
      <c r="Q20" s="10">
        <f t="shared" si="4"/>
        <v>8336.5517241379312</v>
      </c>
      <c r="R20" s="16" t="s">
        <v>40</v>
      </c>
    </row>
    <row r="21" spans="1:18" ht="26.25" customHeight="1" x14ac:dyDescent="0.25">
      <c r="C21" s="12" t="s">
        <v>36</v>
      </c>
      <c r="D21" s="13" t="s">
        <v>38</v>
      </c>
      <c r="E21" s="13">
        <v>3</v>
      </c>
      <c r="F21" s="13">
        <v>1600</v>
      </c>
      <c r="G21" s="10">
        <f t="shared" si="0"/>
        <v>160</v>
      </c>
      <c r="H21" s="13">
        <v>1500</v>
      </c>
      <c r="I21" s="13">
        <v>7834</v>
      </c>
      <c r="J21" s="15">
        <v>1254</v>
      </c>
      <c r="K21" s="11">
        <f t="shared" si="1"/>
        <v>12</v>
      </c>
      <c r="L21" s="11">
        <f t="shared" si="2"/>
        <v>104.5</v>
      </c>
      <c r="M21" s="10">
        <f t="shared" si="3"/>
        <v>2162.0689655172414</v>
      </c>
      <c r="N21" s="13">
        <v>0</v>
      </c>
      <c r="O21" s="13">
        <v>500</v>
      </c>
      <c r="P21" s="13">
        <v>350</v>
      </c>
      <c r="Q21" s="10">
        <f t="shared" si="4"/>
        <v>14106.068965517241</v>
      </c>
      <c r="R21" s="16" t="s">
        <v>39</v>
      </c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4800</v>
      </c>
      <c r="G37" s="10">
        <f t="shared" ref="G37:Q37" si="5">SUM(G17:G36)</f>
        <v>480</v>
      </c>
      <c r="H37" s="10">
        <f t="shared" si="5"/>
        <v>3000</v>
      </c>
      <c r="I37" s="10">
        <f t="shared" si="5"/>
        <v>7834</v>
      </c>
      <c r="J37" s="18">
        <f t="shared" si="5"/>
        <v>3154</v>
      </c>
      <c r="K37" s="10"/>
      <c r="L37" s="11">
        <f>SUM(L18:L36)</f>
        <v>262.83333333333331</v>
      </c>
      <c r="M37" s="10">
        <f t="shared" si="5"/>
        <v>5437.9310344827591</v>
      </c>
      <c r="N37" s="10">
        <f t="shared" si="5"/>
        <v>0</v>
      </c>
      <c r="O37" s="10">
        <f>SUM(O17:O36)/1.16</f>
        <v>3534.4827586206898</v>
      </c>
      <c r="P37" s="10">
        <f t="shared" si="5"/>
        <v>350</v>
      </c>
      <c r="Q37" s="10">
        <f t="shared" si="5"/>
        <v>26001.931034482761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5568</v>
      </c>
      <c r="G38" s="10">
        <f t="shared" ref="G38:Q38" si="6">+G37*1.16</f>
        <v>556.79999999999995</v>
      </c>
      <c r="H38" s="10">
        <f t="shared" si="6"/>
        <v>3479.9999999999995</v>
      </c>
      <c r="I38" s="10">
        <f t="shared" si="6"/>
        <v>9087.4399999999987</v>
      </c>
      <c r="J38" s="18">
        <f>+J37</f>
        <v>3154</v>
      </c>
      <c r="K38" s="11"/>
      <c r="L38" s="11">
        <f>+L37</f>
        <v>262.83333333333331</v>
      </c>
      <c r="M38" s="10">
        <f t="shared" si="6"/>
        <v>6308</v>
      </c>
      <c r="N38" s="10">
        <f t="shared" si="6"/>
        <v>0</v>
      </c>
      <c r="O38" s="10">
        <f>+O37*1.16</f>
        <v>4100</v>
      </c>
      <c r="P38" s="10">
        <f t="shared" si="6"/>
        <v>406</v>
      </c>
      <c r="Q38" s="10">
        <f t="shared" si="6"/>
        <v>30162.240000000002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Adelina Villeda Hernández</cp:lastModifiedBy>
  <cp:revision/>
  <dcterms:created xsi:type="dcterms:W3CDTF">2024-07-30T14:57:06Z</dcterms:created>
  <dcterms:modified xsi:type="dcterms:W3CDTF">2024-11-16T16:24:06Z</dcterms:modified>
  <cp:category/>
  <cp:contentStatus/>
</cp:coreProperties>
</file>