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avilleda_nucitec_com/Documents/Escritorio/ADE/Formatos viaticos/"/>
    </mc:Choice>
  </mc:AlternateContent>
  <xr:revisionPtr revIDLastSave="10" documentId="8_{9315DBED-908A-4E4F-A8A6-7FEBD4964DBB}" xr6:coauthVersionLast="47" xr6:coauthVersionMax="47" xr10:uidLastSave="{D0605CFD-431A-4242-89FE-970437963163}"/>
  <bookViews>
    <workbookView xWindow="-120" yWindow="-120" windowWidth="20730" windowHeight="1104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H38" i="1" s="1"/>
  <c r="P37" i="1"/>
  <c r="P38" i="1" s="1"/>
  <c r="O37" i="1"/>
  <c r="O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I37" i="1"/>
  <c r="I38" i="1" s="1"/>
  <c r="J37" i="1"/>
  <c r="J38" i="1" s="1"/>
  <c r="N37" i="1"/>
  <c r="N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M24" i="1"/>
  <c r="G33" i="1"/>
  <c r="G20" i="1"/>
  <c r="G28" i="1"/>
  <c r="G23" i="1"/>
  <c r="G32" i="1"/>
  <c r="F37" i="1"/>
  <c r="F38" i="1" s="1"/>
  <c r="G31" i="1"/>
  <c r="G27" i="1"/>
  <c r="G24" i="1"/>
  <c r="Q24" i="1" s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M37" i="1" l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<sst xmlns="http://schemas.openxmlformats.org/spreadsheetml/2006/main" count="61" uniqueCount="44">
  <si>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</si>
  <si>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</si>
  <si>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</si>
  <si>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</si>
  <si>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</si>
  <si>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</si>
  <si>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</si>
  <si>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</si>
  <si>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</si>
  <si>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</si>
  <si>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</si>
  <si>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</si>
  <si>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</si>
  <si>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</si>
  <si>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</si>
  <si>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</si>
  <si>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</si>
  <si>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</si>
  <si>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</si>
  <si>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</si>
  <si>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</si>
  <si>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</si>
  <si>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</si>
  <si>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</si>
  <si>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</si>
  <si>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</si>
  <si>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</si>
  <si>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</si>
  <si>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</si>
  <si>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</si>
  <si>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</si>
  <si>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</si>
  <si>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</si>
  <si>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</si>
  <si>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</si>
  <si>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CDMX</t>
  </si>
  <si>
    <t>Adelina Villeda</t>
  </si>
  <si>
    <t>Guadalajara</t>
  </si>
  <si>
    <t>Tepic</t>
  </si>
  <si>
    <t>Revision cuenta DFC 2 personas</t>
  </si>
  <si>
    <t>Revision cuenta MR 3 personas</t>
  </si>
  <si>
    <t xml:space="preserve">Area Metropolitana </t>
  </si>
  <si>
    <t>Recorridos locales en tiendas</t>
  </si>
  <si>
    <t xml:space="preserve">Recoleccion de material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</si>
</sst>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D23" zoomScale="80" zoomScaleNormal="80" workbookViewId="0">
      <selection activeCell="F20" sqref="F20"/>
    </sheetView>
  </sheetViews>
  <sheetFormatPr baseColWidth="10" defaultColWidth="11.42578125" defaultRowHeight="15" x14ac:dyDescent="0.25"/>
  <cols>
    <col min="3" max="3" width="41.85546875" bestFit="1" customWidth="1"/>
    <col min="4" max="4" width="21.140625" bestFit="1" customWidth="1"/>
    <col min="5" max="5" width="16" customWidth="1"/>
    <col min="6" max="6" width="25.28515625" bestFit="1" customWidth="1"/>
    <col min="7" max="7" width="21.140625" customWidth="1"/>
    <col min="8" max="8" width="20.5703125" bestFit="1" customWidth="1"/>
    <col min="9" max="12" width="18.28515625" customWidth="1"/>
    <col min="13" max="13" width="22.5703125" bestFit="1" customWidth="1"/>
    <col min="14" max="15" width="15.28515625" customWidth="1"/>
    <col min="16" max="16" width="22.5703125" bestFit="1" customWidth="1"/>
    <col min="17" max="17" width="15.5703125" bestFit="1" customWidth="1"/>
    <col min="18" max="18" width="48.42578125" customWidth="1"/>
  </cols>
  <sheetData>
    <row r="4" spans="3:13" x14ac:dyDescent="0.25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25">
      <c r="C5" s="21" t="s">
        <v>29</v>
      </c>
      <c r="D5" s="21"/>
      <c r="E5" s="21"/>
      <c r="F5" s="21"/>
    </row>
    <row r="6" spans="3:13" x14ac:dyDescent="0.2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25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25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25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x14ac:dyDescent="0.2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2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25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 x14ac:dyDescent="0.2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2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25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x14ac:dyDescent="0.25">
      <c r="J16" s="20" t="s">
        <v>9</v>
      </c>
      <c r="K16" s="20"/>
      <c r="L16" s="20"/>
      <c r="M16" s="20"/>
    </row>
    <row r="17" spans="1:18" s="3" customFormat="1" ht="41.25" customHeight="1" x14ac:dyDescent="0.25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25">
      <c r="C18" s="12" t="s">
        <v>36</v>
      </c>
      <c r="D18" s="13" t="s">
        <v>35</v>
      </c>
      <c r="E18" s="13">
        <v>3</v>
      </c>
      <c r="F18" s="13">
        <v>0</v>
      </c>
      <c r="G18" s="10">
        <f>F18*0.1</f>
        <v>0</v>
      </c>
      <c r="H18" s="13">
        <v>0</v>
      </c>
      <c r="I18" s="13"/>
      <c r="J18" s="15">
        <v>300</v>
      </c>
      <c r="K18" s="11">
        <f>+$F$10</f>
        <v>12</v>
      </c>
      <c r="L18" s="11">
        <f>+J18/K18</f>
        <v>25</v>
      </c>
      <c r="M18" s="10">
        <f>IFERROR(J18/K18*$F$15,0)</f>
        <v>517.24137931034488</v>
      </c>
      <c r="N18" s="13">
        <v>0</v>
      </c>
      <c r="O18" s="13">
        <v>650</v>
      </c>
      <c r="P18" s="13"/>
      <c r="Q18" s="10">
        <f>+P18+N18+M18++I18+H18+F18+O18+G18</f>
        <v>1167.2413793103449</v>
      </c>
      <c r="R18" s="13" t="s">
        <v>43</v>
      </c>
    </row>
    <row r="19" spans="1:18" ht="26.25" customHeight="1" x14ac:dyDescent="0.25">
      <c r="A19" t="s">
        <v>28</v>
      </c>
      <c r="C19" s="12" t="s">
        <v>36</v>
      </c>
      <c r="D19" s="13" t="s">
        <v>41</v>
      </c>
      <c r="E19" s="13">
        <v>3</v>
      </c>
      <c r="F19" s="13">
        <v>800</v>
      </c>
      <c r="G19" s="10">
        <f t="shared" ref="G19:G36" si="0">F19*0.1</f>
        <v>80</v>
      </c>
      <c r="H19" s="13">
        <v>0</v>
      </c>
      <c r="I19" s="13"/>
      <c r="J19" s="15">
        <v>500</v>
      </c>
      <c r="K19" s="11">
        <f t="shared" ref="K19:K36" si="1">+$F$10</f>
        <v>12</v>
      </c>
      <c r="L19" s="11">
        <f t="shared" ref="L19:L36" si="2">+J19/K19</f>
        <v>41.666666666666664</v>
      </c>
      <c r="M19" s="10">
        <f t="shared" ref="M19:M36" si="3">IFERROR(J19/K19*$F$15,0)</f>
        <v>862.06896551724139</v>
      </c>
      <c r="N19" s="13">
        <v>0</v>
      </c>
      <c r="O19" s="13">
        <v>650</v>
      </c>
      <c r="P19" s="13"/>
      <c r="Q19" s="10">
        <f t="shared" ref="Q19:Q36" si="4">+P19+N19+M19++I19+H19+F19+O19+G19</f>
        <v>2392.0689655172414</v>
      </c>
      <c r="R19" s="16" t="s">
        <v>42</v>
      </c>
    </row>
    <row r="20" spans="1:18" ht="26.25" customHeight="1" x14ac:dyDescent="0.25">
      <c r="C20" s="12" t="s">
        <v>36</v>
      </c>
      <c r="D20" s="13" t="s">
        <v>37</v>
      </c>
      <c r="E20" s="13">
        <v>3</v>
      </c>
      <c r="F20" s="13">
        <v>2400</v>
      </c>
      <c r="G20" s="10">
        <f t="shared" si="0"/>
        <v>240</v>
      </c>
      <c r="H20" s="13">
        <v>1500</v>
      </c>
      <c r="I20" s="13"/>
      <c r="J20" s="15">
        <v>1100</v>
      </c>
      <c r="K20" s="11">
        <f t="shared" si="1"/>
        <v>12</v>
      </c>
      <c r="L20" s="11">
        <f t="shared" si="2"/>
        <v>91.666666666666671</v>
      </c>
      <c r="M20" s="10">
        <f t="shared" si="3"/>
        <v>1896.5517241379312</v>
      </c>
      <c r="N20" s="13">
        <v>0</v>
      </c>
      <c r="O20" s="13">
        <v>2300</v>
      </c>
      <c r="P20" s="13"/>
      <c r="Q20" s="10">
        <f t="shared" si="4"/>
        <v>8336.5517241379312</v>
      </c>
      <c r="R20" s="16" t="s">
        <v>40</v>
      </c>
    </row>
    <row r="21" spans="1:18" ht="26.25" customHeight="1" x14ac:dyDescent="0.25">
      <c r="C21" s="12" t="s">
        <v>36</v>
      </c>
      <c r="D21" s="13" t="s">
        <v>38</v>
      </c>
      <c r="E21" s="13">
        <v>3</v>
      </c>
      <c r="F21" s="13">
        <v>1600</v>
      </c>
      <c r="G21" s="10">
        <f t="shared" si="0"/>
        <v>160</v>
      </c>
      <c r="H21" s="13">
        <v>1500</v>
      </c>
      <c r="I21" s="13">
        <v>7834</v>
      </c>
      <c r="J21" s="15">
        <v>1254</v>
      </c>
      <c r="K21" s="11">
        <f t="shared" si="1"/>
        <v>12</v>
      </c>
      <c r="L21" s="11">
        <f t="shared" si="2"/>
        <v>104.5</v>
      </c>
      <c r="M21" s="10">
        <f t="shared" si="3"/>
        <v>2162.0689655172414</v>
      </c>
      <c r="N21" s="13">
        <v>0</v>
      </c>
      <c r="O21" s="13">
        <v>500</v>
      </c>
      <c r="P21" s="13">
        <v>350</v>
      </c>
      <c r="Q21" s="10">
        <f t="shared" si="4"/>
        <v>14106.068965517241</v>
      </c>
      <c r="R21" s="16" t="s">
        <v>39</v>
      </c>
    </row>
    <row r="22" spans="1:18" ht="26.25" customHeight="1" x14ac:dyDescent="0.25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 x14ac:dyDescent="0.25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2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2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2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2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2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2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2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2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2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2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2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2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2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25">
      <c r="C37" s="17" t="s">
        <v>32</v>
      </c>
      <c r="D37" s="10"/>
      <c r="E37" s="10"/>
      <c r="F37" s="10">
        <f>SUM(F17:F36)</f>
        <v>4800</v>
      </c>
      <c r="G37" s="10">
        <f t="shared" ref="G37:Q37" si="5">SUM(G17:G36)</f>
        <v>480</v>
      </c>
      <c r="H37" s="10">
        <f t="shared" si="5"/>
        <v>3000</v>
      </c>
      <c r="I37" s="10">
        <f t="shared" si="5"/>
        <v>7834</v>
      </c>
      <c r="J37" s="18">
        <f t="shared" si="5"/>
        <v>3154</v>
      </c>
      <c r="K37" s="10"/>
      <c r="L37" s="11">
        <f>SUM(L18:L36)</f>
        <v>262.83333333333331</v>
      </c>
      <c r="M37" s="10">
        <f t="shared" si="5"/>
        <v>5437.9310344827591</v>
      </c>
      <c r="N37" s="10">
        <f t="shared" si="5"/>
        <v>0</v>
      </c>
      <c r="O37" s="10">
        <f>SUM(O17:O36)/1.16</f>
        <v>3534.4827586206898</v>
      </c>
      <c r="P37" s="10">
        <f t="shared" si="5"/>
        <v>350</v>
      </c>
      <c r="Q37" s="10">
        <f t="shared" si="5"/>
        <v>26001.931034482761</v>
      </c>
      <c r="R37" s="10"/>
    </row>
    <row r="38" spans="3:18" ht="26.25" customHeight="1" x14ac:dyDescent="0.25">
      <c r="C38" s="17" t="s">
        <v>31</v>
      </c>
      <c r="D38" s="10"/>
      <c r="E38" s="10"/>
      <c r="F38" s="10">
        <f>+F37*1.16</f>
        <v>5568</v>
      </c>
      <c r="G38" s="10">
        <f t="shared" ref="G38:Q38" si="6">+G37*1.16</f>
        <v>556.79999999999995</v>
      </c>
      <c r="H38" s="10">
        <f t="shared" si="6"/>
        <v>3479.9999999999995</v>
      </c>
      <c r="I38" s="10">
        <f t="shared" si="6"/>
        <v>9087.4399999999987</v>
      </c>
      <c r="J38" s="18">
        <f>+J37</f>
        <v>3154</v>
      </c>
      <c r="K38" s="11"/>
      <c r="L38" s="11">
        <f>+L37</f>
        <v>262.83333333333331</v>
      </c>
      <c r="M38" s="10">
        <f t="shared" si="6"/>
        <v>6308</v>
      </c>
      <c r="N38" s="10">
        <f t="shared" si="6"/>
        <v>0</v>
      </c>
      <c r="O38" s="10">
        <f>+O37*1.16</f>
        <v>4100</v>
      </c>
      <c r="P38" s="10">
        <f t="shared" si="6"/>
        <v>406</v>
      </c>
      <c r="Q38" s="10">
        <f t="shared" si="6"/>
        <v>30162.240000000002</v>
      </c>
      <c r="R38" s="10"/>
    </row>
  </sheetData>
  <sheetProtection algorithmName="SHA-512" hashValue="DY5ul8xChVt386onT0rOJE2akvbtwZC8MjjCNOf1QR7pvsBhpefOrPOuiwwuPPpJk6RkrY0GY19XWOQD0jpxQw==" saltValue="CQAQsl3K8KsWfm/VwNN/KQ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Adelina Villeda Hernández</cp:lastModifiedBy>
  <cp:revision/>
  <dcterms:created xsi:type="dcterms:W3CDTF">2024-07-30T14:57:06Z</dcterms:created>
  <dcterms:modified xsi:type="dcterms:W3CDTF">2024-11-16T16:24:06Z</dcterms:modified>
  <cp:category/>
  <cp:contentStatus/>
</cp:coreProperties>
</file>