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mxnucitec-my.sharepoint.com/personal/agutierrez_nucitec_com/Documents/Imágenes/REQUIS NOVIEMBRE/"/>
    </mc:Choice>
  </mc:AlternateContent>
  <xr:revisionPtr revIDLastSave="309" documentId="8_{5A2320B4-ADBF-4E75-89D8-6C21616127A0}" xr6:coauthVersionLast="47" xr6:coauthVersionMax="47" xr10:uidLastSave="{51EC7A64-104E-4E8B-AC7C-1454CF3EFA87}"/>
  <bookViews>
    <workbookView xWindow="28680" yWindow="-120" windowWidth="29040" windowHeight="15720" activeTab="2" xr2:uid="{B8AF66A5-9853-4D0C-9FD9-A3BE33A4A241}"/>
  </bookViews>
  <sheets>
    <sheet name="LISTADO DE ARTICULOS" sheetId="12" r:id="rId1"/>
    <sheet name="CONSUMIBLES." sheetId="8" r:id="rId2"/>
    <sheet name="REFACCIONES." sheetId="3" r:id="rId3"/>
    <sheet name="SERVICIOS." sheetId="9" r:id="rId4"/>
    <sheet name="EQUIPO O MATERIAL." sheetId="11" r:id="rId5"/>
    <sheet name="GASTOS DE VIAJE" sheetId="14" r:id="rId6"/>
    <sheet name="ACTIVO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4" l="1"/>
  <c r="P22" i="14" s="1"/>
  <c r="K22" i="14"/>
  <c r="G22" i="14"/>
  <c r="F14" i="14"/>
  <c r="H7" i="13" l="1"/>
  <c r="C23" i="12" l="1"/>
  <c r="F23" i="12"/>
  <c r="F9" i="12"/>
  <c r="F10" i="12"/>
  <c r="F11" i="12"/>
  <c r="F12" i="12"/>
  <c r="F8" i="12"/>
  <c r="H7" i="11"/>
  <c r="H7" i="9"/>
  <c r="G8" i="8"/>
  <c r="L8" i="8"/>
  <c r="H7" i="3" l="1"/>
</calcChain>
</file>

<file path=xl/sharedStrings.xml><?xml version="1.0" encoding="utf-8"?>
<sst xmlns="http://schemas.openxmlformats.org/spreadsheetml/2006/main" count="179" uniqueCount="96">
  <si>
    <t>Stock</t>
  </si>
  <si>
    <t>Ultima compra</t>
  </si>
  <si>
    <t xml:space="preserve">Descripción del producto </t>
  </si>
  <si>
    <t>Cantidad</t>
  </si>
  <si>
    <t>U/M</t>
  </si>
  <si>
    <t>Equipo al que pertenece</t>
  </si>
  <si>
    <t>Sanitizante</t>
  </si>
  <si>
    <t>Presentación</t>
  </si>
  <si>
    <t>Consumo promedio</t>
  </si>
  <si>
    <t>20 L</t>
  </si>
  <si>
    <t>PZ</t>
  </si>
  <si>
    <t>Stock de seguridad / mes</t>
  </si>
  <si>
    <t>Observaciones</t>
  </si>
  <si>
    <t>PRECIO</t>
  </si>
  <si>
    <t>IMPORTE</t>
  </si>
  <si>
    <t>REFACCIONES Y HERRAMENTALES</t>
  </si>
  <si>
    <t>Especificación</t>
  </si>
  <si>
    <t>Obsevaciones</t>
  </si>
  <si>
    <t>Sustituye al Motor "x" del granulador, debido a sobrecalentamiento</t>
  </si>
  <si>
    <t>Cotización 1</t>
  </si>
  <si>
    <t>Cotización 2</t>
  </si>
  <si>
    <t>Cotización 3</t>
  </si>
  <si>
    <t>Servicio de Limpieza de aires acondicionados</t>
  </si>
  <si>
    <t>Manejadora "x"</t>
  </si>
  <si>
    <t>Serv</t>
  </si>
  <si>
    <t>Laboratorio de calidad</t>
  </si>
  <si>
    <t>dias</t>
  </si>
  <si>
    <t>Gastos de Alimentación</t>
  </si>
  <si>
    <t>Gastos de Hotel</t>
  </si>
  <si>
    <t>Gastos de Combustible</t>
  </si>
  <si>
    <t>Gastos Pasajes</t>
  </si>
  <si>
    <t>Gastos Estacionamientos</t>
  </si>
  <si>
    <t>dia</t>
  </si>
  <si>
    <t>SERVICIOS</t>
  </si>
  <si>
    <t>Probetas</t>
  </si>
  <si>
    <t>1 Litro</t>
  </si>
  <si>
    <t>pz</t>
  </si>
  <si>
    <t>Gastos de Avion</t>
  </si>
  <si>
    <t>GASTOS DE VIAJES</t>
  </si>
  <si>
    <t>DEF.</t>
  </si>
  <si>
    <t>Nombre del personal</t>
  </si>
  <si>
    <t>Destino</t>
  </si>
  <si>
    <t>Duración</t>
  </si>
  <si>
    <t>Jesus Salazar</t>
  </si>
  <si>
    <t>CDMX</t>
  </si>
  <si>
    <t>1 dia</t>
  </si>
  <si>
    <t>Rendimiento (km/l)</t>
  </si>
  <si>
    <t>Total General</t>
  </si>
  <si>
    <t>Gastos de TAG</t>
  </si>
  <si>
    <t>Motivo del viaje (colocar Nombre de la empresa y persona que visita)</t>
  </si>
  <si>
    <t>Gastos TAG</t>
  </si>
  <si>
    <t>pz/día</t>
  </si>
  <si>
    <t>U/M Consumida</t>
  </si>
  <si>
    <t>Imagen</t>
  </si>
  <si>
    <t>CONSUMO/PROMEDIO</t>
  </si>
  <si>
    <t>Cantidad Solicitada</t>
  </si>
  <si>
    <t>Cantidad consumida</t>
  </si>
  <si>
    <t>Dias duración</t>
  </si>
  <si>
    <t>Stock mensual necesario</t>
  </si>
  <si>
    <t xml:space="preserve">Tiempo de vida estimado </t>
  </si>
  <si>
    <t>Areas en general de Farma</t>
  </si>
  <si>
    <t>Fecha de ultima compra</t>
  </si>
  <si>
    <t>Laboratorios de calidad</t>
  </si>
  <si>
    <t>Tiempo de ciclo del servicio</t>
  </si>
  <si>
    <t>EQUIPOS O MATERIALES</t>
  </si>
  <si>
    <t>Se tomo la cotización 2 por un balance entre precio, tiempo de entrega y calidad.</t>
  </si>
  <si>
    <t>CONSUMIBLES</t>
  </si>
  <si>
    <t>Gastos no deducible (propina)</t>
  </si>
  <si>
    <t>LISTADO DE ARTICULOS</t>
  </si>
  <si>
    <t>ESCOBAS</t>
  </si>
  <si>
    <t>TRAPEADORES</t>
  </si>
  <si>
    <t>JALADORES</t>
  </si>
  <si>
    <t>JABON PARA MANOS</t>
  </si>
  <si>
    <t>RECOJEDORES</t>
  </si>
  <si>
    <t>LT</t>
  </si>
  <si>
    <t>TOTAL</t>
  </si>
  <si>
    <t>Precio</t>
  </si>
  <si>
    <t>Importe</t>
  </si>
  <si>
    <t>COMPRA DE ACTIVOS</t>
  </si>
  <si>
    <t>Lap top</t>
  </si>
  <si>
    <t>HP 8MG RAM 2 TB DISCO DURO</t>
  </si>
  <si>
    <t>Producción</t>
  </si>
  <si>
    <t>años</t>
  </si>
  <si>
    <t>LIMITE DE MONTOS POR TIPO DE GASTO</t>
  </si>
  <si>
    <t>km/l</t>
  </si>
  <si>
    <t>Precio Combustible</t>
  </si>
  <si>
    <t>Lt</t>
  </si>
  <si>
    <t>GASTO A SOLICITAR</t>
  </si>
  <si>
    <t>Gastos no deducibles (propinas) solo alimentacion</t>
  </si>
  <si>
    <t xml:space="preserve">          Km distancia</t>
  </si>
  <si>
    <t>Pesos Mexicanos</t>
  </si>
  <si>
    <t>pza</t>
  </si>
  <si>
    <t>Condensadora y evaporador</t>
  </si>
  <si>
    <t>mcquay</t>
  </si>
  <si>
    <t>Cindetec</t>
  </si>
  <si>
    <t>Sistema de aire acondicionado que incluye condensadora de 5 toneladas y evaporador de la misma capacidad, esta capacidad es la necesaria para abatir la carga termica del cuarto donde se encuentran los HPLC de desarrollo, el equipo actual es un equipo ya viejo que dio su vida util y se encuentra ya con fugas de refrigerante y compresor dañado, operando al minimo actualmente.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</si>
</sst>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2"/>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1" xfId="0" applyBorder="1"/>
    <xf numFmtId="43" fontId="0" fillId="0" borderId="1" xfId="1" applyFont="1" applyBorder="1"/>
    <xf numFmtId="44" fontId="0" fillId="0" borderId="1" xfId="2" applyFont="1" applyBorder="1"/>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4" fontId="0" fillId="0" borderId="1" xfId="2" applyFont="1" applyBorder="1" applyAlignment="1">
      <alignment horizontal="center" vertical="center"/>
    </xf>
    <xf numFmtId="0" fontId="2" fillId="2" borderId="1" xfId="0" applyFont="1" applyFill="1" applyBorder="1"/>
    <xf numFmtId="44" fontId="0" fillId="0" borderId="0" xfId="2" applyFont="1" applyBorder="1"/>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4" fillId="0" borderId="1" xfId="0" applyFont="1" applyBorder="1" applyAlignment="1">
      <alignment horizont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ACEF64D5-F531-4303-8E30-CA1D586C3532}"/>
            </a:ext>
          </a:extLst>
        </xdr:cNvPr>
        <xdr:cNvPicPr>
          <a:picLocks noChangeAspect="1"/>
        </xdr:cNvPicPr>
      </xdr:nvPicPr>
      <xdr:blipFill>
        <a:blip xmlns:r="http://schemas.openxmlformats.org/officeDocument/2006/relationships" r:embed="rId1"/>
        <a:stretch>
          <a:fillRect/>
        </a:stretch>
      </xdr:blipFill>
      <xdr:spPr>
        <a:xfrm>
          <a:off x="1676401" y="88901"/>
          <a:ext cx="1514475" cy="554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1501776</xdr:colOff>
      <xdr:row>3</xdr:row>
      <xdr:rowOff>19043</xdr:rowOff>
    </xdr:to>
    <xdr:pic>
      <xdr:nvPicPr>
        <xdr:cNvPr id="2" name="Imagen 1">
          <a:extLst>
            <a:ext uri="{FF2B5EF4-FFF2-40B4-BE49-F238E27FC236}">
              <a16:creationId xmlns:a16="http://schemas.microsoft.com/office/drawing/2014/main" id="{F4F10B28-253A-4A99-9E7B-CD5E57853875}"/>
            </a:ext>
          </a:extLst>
        </xdr:cNvPr>
        <xdr:cNvPicPr>
          <a:picLocks noChangeAspect="1"/>
        </xdr:cNvPicPr>
      </xdr:nvPicPr>
      <xdr:blipFill>
        <a:blip xmlns:r="http://schemas.openxmlformats.org/officeDocument/2006/relationships" r:embed="rId1"/>
        <a:stretch>
          <a:fillRect/>
        </a:stretch>
      </xdr:blipFill>
      <xdr:spPr>
        <a:xfrm>
          <a:off x="1457326" y="28576"/>
          <a:ext cx="1504950" cy="554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A9B698B0-89AF-4D2B-9198-60780DBE0C86}"/>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1444626</xdr:colOff>
      <xdr:row>3</xdr:row>
      <xdr:rowOff>15233</xdr:rowOff>
    </xdr:to>
    <xdr:pic>
      <xdr:nvPicPr>
        <xdr:cNvPr id="2" name="Imagen 1">
          <a:extLst>
            <a:ext uri="{FF2B5EF4-FFF2-40B4-BE49-F238E27FC236}">
              <a16:creationId xmlns:a16="http://schemas.microsoft.com/office/drawing/2014/main" id="{BBF92F7F-F85E-49DA-B9BA-4225082646D7}"/>
            </a:ext>
          </a:extLst>
        </xdr:cNvPr>
        <xdr:cNvPicPr>
          <a:picLocks noChangeAspect="1"/>
        </xdr:cNvPicPr>
      </xdr:nvPicPr>
      <xdr:blipFill>
        <a:blip xmlns:r="http://schemas.openxmlformats.org/officeDocument/2006/relationships" r:embed="rId1"/>
        <a:stretch>
          <a:fillRect/>
        </a:stretch>
      </xdr:blipFill>
      <xdr:spPr>
        <a:xfrm>
          <a:off x="1460501" y="31751"/>
          <a:ext cx="1508125" cy="554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D1FDFA4-18FD-4004-9D39-B93CE66C864B}"/>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J8" sqref="J8"/>
    </sheetView>
  </sheetViews>
  <sheetFormatPr baseColWidth="10" defaultRowHeight="14.4" x14ac:dyDescent="0.3"/>
  <cols>
    <col min="2" max="2" width="19.44140625" customWidth="1"/>
    <col min="3" max="4" width="9.5546875" customWidth="1"/>
    <col min="5" max="5" width="11.109375" customWidth="1"/>
    <col min="6" max="6" width="10" bestFit="1" customWidth="1"/>
  </cols>
  <sheetData>
    <row r="4" spans="2:6" ht="18" x14ac:dyDescent="0.35">
      <c r="B4" s="23" t="s">
        <v>68</v>
      </c>
      <c r="C4" s="23"/>
      <c r="D4" s="23"/>
      <c r="E4" s="23"/>
      <c r="F4" s="23"/>
    </row>
    <row r="7" spans="2:6" s="7" customFormat="1" ht="39.75" customHeight="1" x14ac:dyDescent="0.3">
      <c r="B7" s="9" t="s">
        <v>2</v>
      </c>
      <c r="C7" s="9" t="s">
        <v>55</v>
      </c>
      <c r="D7" s="9" t="s">
        <v>4</v>
      </c>
      <c r="E7" s="9" t="s">
        <v>76</v>
      </c>
      <c r="F7" s="9" t="s">
        <v>77</v>
      </c>
    </row>
    <row r="8" spans="2:6" s="7" customFormat="1" ht="24.75" customHeight="1" x14ac:dyDescent="0.3">
      <c r="B8" s="6" t="s">
        <v>69</v>
      </c>
      <c r="C8" s="8">
        <v>2</v>
      </c>
      <c r="D8" s="6" t="s">
        <v>10</v>
      </c>
      <c r="E8" s="11">
        <v>60</v>
      </c>
      <c r="F8" s="11">
        <f>E8*C8</f>
        <v>120</v>
      </c>
    </row>
    <row r="9" spans="2:6" s="7" customFormat="1" ht="24.75" customHeight="1" x14ac:dyDescent="0.3">
      <c r="B9" s="6" t="s">
        <v>70</v>
      </c>
      <c r="C9" s="8">
        <v>3</v>
      </c>
      <c r="D9" s="6" t="s">
        <v>10</v>
      </c>
      <c r="E9" s="11">
        <v>60</v>
      </c>
      <c r="F9" s="11">
        <f t="shared" ref="F9:F12" si="0">E9*C9</f>
        <v>180</v>
      </c>
    </row>
    <row r="10" spans="2:6" s="7" customFormat="1" ht="24.75" customHeight="1" x14ac:dyDescent="0.3">
      <c r="B10" s="6" t="s">
        <v>71</v>
      </c>
      <c r="C10" s="8">
        <v>4</v>
      </c>
      <c r="D10" s="6" t="s">
        <v>10</v>
      </c>
      <c r="E10" s="11">
        <v>60</v>
      </c>
      <c r="F10" s="11">
        <f t="shared" si="0"/>
        <v>240</v>
      </c>
    </row>
    <row r="11" spans="2:6" s="7" customFormat="1" ht="24.75" customHeight="1" x14ac:dyDescent="0.3">
      <c r="B11" s="6" t="s">
        <v>72</v>
      </c>
      <c r="C11" s="8">
        <v>5</v>
      </c>
      <c r="D11" s="6" t="s">
        <v>74</v>
      </c>
      <c r="E11" s="11">
        <v>30</v>
      </c>
      <c r="F11" s="11">
        <f t="shared" si="0"/>
        <v>150</v>
      </c>
    </row>
    <row r="12" spans="2:6" s="7" customFormat="1" ht="24.75" customHeight="1" x14ac:dyDescent="0.3">
      <c r="B12" s="6" t="s">
        <v>73</v>
      </c>
      <c r="C12" s="8">
        <v>6</v>
      </c>
      <c r="D12" s="6" t="s">
        <v>10</v>
      </c>
      <c r="E12" s="11">
        <v>60</v>
      </c>
      <c r="F12" s="11">
        <f t="shared" si="0"/>
        <v>360</v>
      </c>
    </row>
    <row r="13" spans="2:6" s="7" customFormat="1" ht="24.75" customHeight="1" x14ac:dyDescent="0.3">
      <c r="B13" s="6"/>
      <c r="C13" s="8"/>
      <c r="D13" s="6"/>
      <c r="E13" s="11"/>
      <c r="F13" s="11"/>
    </row>
    <row r="14" spans="2:6" s="7" customFormat="1" ht="24.75" customHeight="1" x14ac:dyDescent="0.3">
      <c r="B14" s="6"/>
      <c r="C14" s="8"/>
      <c r="D14" s="6"/>
      <c r="E14" s="11"/>
      <c r="F14" s="11"/>
    </row>
    <row r="15" spans="2:6" s="7" customFormat="1" ht="24.75" customHeight="1" x14ac:dyDescent="0.3">
      <c r="B15" s="6"/>
      <c r="C15" s="8"/>
      <c r="D15" s="6"/>
      <c r="E15" s="11"/>
      <c r="F15" s="11"/>
    </row>
    <row r="16" spans="2:6" s="7" customFormat="1" ht="24.75" customHeight="1" x14ac:dyDescent="0.3">
      <c r="B16" s="6"/>
      <c r="C16" s="8"/>
      <c r="D16" s="6"/>
      <c r="E16" s="11"/>
      <c r="F16" s="11"/>
    </row>
    <row r="17" spans="2:6" s="7" customFormat="1" ht="24.75" customHeight="1" x14ac:dyDescent="0.3">
      <c r="B17" s="6"/>
      <c r="C17" s="8"/>
      <c r="D17" s="6"/>
      <c r="E17" s="11"/>
      <c r="F17" s="11"/>
    </row>
    <row r="18" spans="2:6" s="7" customFormat="1" ht="24.75" customHeight="1" x14ac:dyDescent="0.3">
      <c r="B18" s="6"/>
      <c r="C18" s="8"/>
      <c r="D18" s="6"/>
      <c r="E18" s="11"/>
      <c r="F18" s="11"/>
    </row>
    <row r="19" spans="2:6" s="7" customFormat="1" ht="24.75" customHeight="1" x14ac:dyDescent="0.3">
      <c r="B19" s="6"/>
      <c r="C19" s="8"/>
      <c r="D19" s="6"/>
      <c r="E19" s="11"/>
      <c r="F19" s="11"/>
    </row>
    <row r="20" spans="2:6" s="7" customFormat="1" ht="24.75" customHeight="1" x14ac:dyDescent="0.3">
      <c r="B20" s="6"/>
      <c r="C20" s="8"/>
      <c r="D20" s="6"/>
      <c r="E20" s="11"/>
      <c r="F20" s="11"/>
    </row>
    <row r="21" spans="2:6" s="7" customFormat="1" ht="24.75" customHeight="1" x14ac:dyDescent="0.3">
      <c r="B21" s="6"/>
      <c r="C21" s="8"/>
      <c r="D21" s="6"/>
      <c r="E21" s="11"/>
      <c r="F21" s="11"/>
    </row>
    <row r="22" spans="2:6" s="7" customFormat="1" ht="24.75" customHeight="1" x14ac:dyDescent="0.3">
      <c r="B22" s="6"/>
      <c r="C22" s="8"/>
      <c r="D22" s="6"/>
      <c r="E22" s="11"/>
      <c r="F22" s="11"/>
    </row>
    <row r="23" spans="2:6" s="7" customFormat="1" ht="24.75" customHeight="1" x14ac:dyDescent="0.3">
      <c r="B23" s="9" t="s">
        <v>75</v>
      </c>
      <c r="C23" s="19">
        <f>SUM(C8:C22)</f>
        <v>20</v>
      </c>
      <c r="D23" s="9"/>
      <c r="E23" s="9"/>
      <c r="F23" s="20">
        <f>SUM(F8:F22)</f>
        <v>1050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76B0-E2E2-4964-BB5E-19E540036F42}">
  <dimension ref="B4:P8"/>
  <sheetViews>
    <sheetView showGridLines="0" workbookViewId="0">
      <selection activeCell="I13" sqref="I13"/>
    </sheetView>
  </sheetViews>
  <sheetFormatPr baseColWidth="10" defaultRowHeight="14.4" x14ac:dyDescent="0.3"/>
  <cols>
    <col min="2" max="2" width="19.44140625" customWidth="1"/>
    <col min="3" max="3" width="14.33203125" customWidth="1"/>
    <col min="4" max="5" width="9.5546875" customWidth="1"/>
    <col min="6" max="6" width="11.109375" customWidth="1"/>
    <col min="7" max="7" width="9.33203125" customWidth="1"/>
    <col min="8" max="8" width="16.6640625" customWidth="1"/>
    <col min="9" max="9" width="13.88671875" customWidth="1"/>
    <col min="10" max="10" width="11.44140625" customWidth="1"/>
    <col min="12" max="12" width="12.88671875" customWidth="1"/>
    <col min="14" max="14" width="20.109375" customWidth="1"/>
    <col min="15" max="15" width="20.33203125" customWidth="1"/>
    <col min="16" max="16" width="19.6640625" customWidth="1"/>
  </cols>
  <sheetData>
    <row r="4" spans="2:16" ht="18" x14ac:dyDescent="0.35">
      <c r="B4" s="23" t="s">
        <v>66</v>
      </c>
      <c r="C4" s="23"/>
      <c r="D4" s="23"/>
      <c r="E4" s="23"/>
      <c r="F4" s="23"/>
      <c r="G4" s="23"/>
    </row>
    <row r="6" spans="2:16" x14ac:dyDescent="0.3">
      <c r="J6" s="24" t="s">
        <v>54</v>
      </c>
      <c r="K6" s="24"/>
      <c r="L6" s="24"/>
      <c r="M6" s="24"/>
      <c r="N6" s="10" t="s">
        <v>0</v>
      </c>
    </row>
    <row r="7" spans="2:16" s="7" customFormat="1" ht="39.75" customHeight="1" x14ac:dyDescent="0.3">
      <c r="B7" s="9" t="s">
        <v>2</v>
      </c>
      <c r="C7" s="9" t="s">
        <v>7</v>
      </c>
      <c r="D7" s="9" t="s">
        <v>55</v>
      </c>
      <c r="E7" s="9" t="s">
        <v>4</v>
      </c>
      <c r="F7" s="9" t="s">
        <v>13</v>
      </c>
      <c r="G7" s="9" t="s">
        <v>14</v>
      </c>
      <c r="H7" s="9" t="s">
        <v>5</v>
      </c>
      <c r="I7" s="9" t="s">
        <v>61</v>
      </c>
      <c r="J7" s="9" t="s">
        <v>56</v>
      </c>
      <c r="K7" s="9" t="s">
        <v>57</v>
      </c>
      <c r="L7" s="9" t="s">
        <v>8</v>
      </c>
      <c r="M7" s="9" t="s">
        <v>52</v>
      </c>
      <c r="N7" s="9" t="s">
        <v>58</v>
      </c>
      <c r="O7" s="9" t="s">
        <v>53</v>
      </c>
      <c r="P7" s="9" t="s">
        <v>12</v>
      </c>
    </row>
    <row r="8" spans="2:16" s="7" customFormat="1" ht="89.25" customHeight="1" x14ac:dyDescent="0.3">
      <c r="B8" s="6" t="s">
        <v>6</v>
      </c>
      <c r="C8" s="6" t="s">
        <v>9</v>
      </c>
      <c r="D8" s="8">
        <v>2</v>
      </c>
      <c r="E8" s="6" t="s">
        <v>10</v>
      </c>
      <c r="F8" s="11">
        <v>200</v>
      </c>
      <c r="G8" s="11">
        <f>F8*D8</f>
        <v>400</v>
      </c>
      <c r="H8" s="6" t="s">
        <v>60</v>
      </c>
      <c r="I8" s="13">
        <v>45502</v>
      </c>
      <c r="J8" s="8">
        <v>2</v>
      </c>
      <c r="K8" s="8">
        <v>10</v>
      </c>
      <c r="L8" s="8">
        <f>+J8/K8</f>
        <v>0.2</v>
      </c>
      <c r="M8" s="6" t="s">
        <v>51</v>
      </c>
      <c r="N8" s="6">
        <v>5</v>
      </c>
      <c r="O8" s="6"/>
      <c r="P8" s="6"/>
    </row>
  </sheetData>
  <mergeCells count="2">
    <mergeCell ref="J6:M6"/>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B9A-37D8-4627-99E5-91A1ADB33BC8}">
  <dimension ref="C4:R13"/>
  <sheetViews>
    <sheetView showGridLines="0" tabSelected="1" topLeftCell="A4" workbookViewId="0">
      <selection activeCell="Q8" sqref="Q8"/>
    </sheetView>
  </sheetViews>
  <sheetFormatPr baseColWidth="10" defaultRowHeight="14.4" x14ac:dyDescent="0.3"/>
  <cols>
    <col min="3" max="3" width="30.5546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33.33203125" customWidth="1"/>
    <col min="18" max="18" width="20.6640625" customWidth="1"/>
  </cols>
  <sheetData>
    <row r="4" spans="3:18" ht="18" x14ac:dyDescent="0.35">
      <c r="C4" s="23" t="s">
        <v>15</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128.4" customHeight="1" x14ac:dyDescent="0.3">
      <c r="C7" s="6" t="s">
        <v>92</v>
      </c>
      <c r="D7" s="6" t="s">
        <v>93</v>
      </c>
      <c r="E7" s="8">
        <v>1</v>
      </c>
      <c r="F7" s="6" t="s">
        <v>91</v>
      </c>
      <c r="G7" s="11">
        <v>96047.39</v>
      </c>
      <c r="H7" s="11">
        <f>+G7*E7</f>
        <v>96047.39</v>
      </c>
      <c r="I7" s="6" t="s">
        <v>94</v>
      </c>
      <c r="J7" s="13"/>
      <c r="K7" s="8"/>
      <c r="L7" s="6" t="s">
        <v>90</v>
      </c>
      <c r="M7" s="8">
        <v>0</v>
      </c>
      <c r="N7" s="11">
        <v>97212.44</v>
      </c>
      <c r="O7" s="11"/>
      <c r="P7" s="11"/>
      <c r="Q7" s="6" t="s">
        <v>95</v>
      </c>
      <c r="R7" s="6"/>
    </row>
    <row r="11" spans="3:18" ht="32.25" customHeight="1" x14ac:dyDescent="0.3"/>
    <row r="12" spans="3:18" ht="33" customHeight="1" x14ac:dyDescent="0.3"/>
    <row r="13" spans="3:18" x14ac:dyDescent="0.3">
      <c r="C13" s="4"/>
      <c r="D13" s="5"/>
      <c r="F13" s="5"/>
      <c r="G13" s="5"/>
    </row>
  </sheetData>
  <mergeCells count="1">
    <mergeCell ref="C4:H4"/>
  </mergeCells>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717-4A1F-468C-855A-FA7625256BF2}">
  <dimension ref="C4:R13"/>
  <sheetViews>
    <sheetView showGridLines="0" workbookViewId="0">
      <selection activeCell="C4" sqref="C4:H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3.109375"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33</v>
      </c>
      <c r="D4" s="23"/>
      <c r="E4" s="23"/>
      <c r="F4" s="23"/>
      <c r="G4" s="23"/>
      <c r="H4" s="23"/>
      <c r="I4" s="12"/>
    </row>
    <row r="5" spans="3:18" x14ac:dyDescent="0.3">
      <c r="J5" s="24" t="s">
        <v>63</v>
      </c>
      <c r="K5" s="24"/>
      <c r="L5" s="24"/>
    </row>
    <row r="6" spans="3:18" ht="28.8"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65.25" customHeight="1" x14ac:dyDescent="0.3">
      <c r="C7" s="6" t="s">
        <v>22</v>
      </c>
      <c r="D7" s="14" t="s">
        <v>23</v>
      </c>
      <c r="E7" s="15">
        <v>1</v>
      </c>
      <c r="F7" s="14" t="s">
        <v>24</v>
      </c>
      <c r="G7" s="16">
        <v>5433</v>
      </c>
      <c r="H7" s="16">
        <f>+G7*E7</f>
        <v>5433</v>
      </c>
      <c r="I7" s="6" t="s">
        <v>62</v>
      </c>
      <c r="J7" s="13">
        <v>45352</v>
      </c>
      <c r="K7" s="8">
        <v>60</v>
      </c>
      <c r="L7" s="6" t="s">
        <v>26</v>
      </c>
      <c r="M7" s="8">
        <v>0</v>
      </c>
      <c r="N7" s="11">
        <v>10000</v>
      </c>
      <c r="O7" s="11">
        <v>9500</v>
      </c>
      <c r="P7" s="11">
        <v>11000</v>
      </c>
      <c r="Q7" s="6" t="s">
        <v>18</v>
      </c>
      <c r="R7" s="6"/>
    </row>
    <row r="11" spans="3:18" ht="32.25" customHeight="1" x14ac:dyDescent="0.3"/>
    <row r="12" spans="3:18" ht="33" customHeight="1" x14ac:dyDescent="0.3"/>
    <row r="13" spans="3:18" x14ac:dyDescent="0.3">
      <c r="C13" s="4"/>
      <c r="D13" s="5"/>
      <c r="F13" s="5"/>
      <c r="G13" s="5"/>
    </row>
  </sheetData>
  <mergeCells count="2">
    <mergeCell ref="C4:H4"/>
    <mergeCell ref="J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workbookViewId="0">
      <selection activeCell="K14" sqref="K14"/>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23.109375" bestFit="1" customWidth="1"/>
    <col min="14" max="14" width="13.6640625" customWidth="1"/>
    <col min="15" max="15" width="13.33203125" customWidth="1"/>
    <col min="16" max="16" width="12.88671875" customWidth="1"/>
    <col min="17" max="17" width="18.5546875" customWidth="1"/>
    <col min="18" max="18" width="20.6640625" customWidth="1"/>
  </cols>
  <sheetData>
    <row r="4" spans="3:18" ht="18" x14ac:dyDescent="0.35">
      <c r="C4" s="23" t="s">
        <v>64</v>
      </c>
      <c r="D4" s="23"/>
      <c r="E4" s="23"/>
      <c r="F4" s="23"/>
      <c r="G4" s="23"/>
      <c r="H4" s="23"/>
      <c r="I4" s="12"/>
    </row>
    <row r="6" spans="3:18" ht="43.2" x14ac:dyDescent="0.3">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84" customHeight="1" x14ac:dyDescent="0.3">
      <c r="C7" s="6" t="s">
        <v>34</v>
      </c>
      <c r="D7" s="6" t="s">
        <v>35</v>
      </c>
      <c r="E7" s="8">
        <v>5</v>
      </c>
      <c r="F7" s="6" t="s">
        <v>36</v>
      </c>
      <c r="G7" s="11">
        <v>300</v>
      </c>
      <c r="H7" s="11">
        <f>+G7*E7</f>
        <v>1500</v>
      </c>
      <c r="I7" s="6" t="s">
        <v>25</v>
      </c>
      <c r="J7" s="13">
        <v>45352</v>
      </c>
      <c r="K7" s="8">
        <v>60</v>
      </c>
      <c r="L7" s="6" t="s">
        <v>26</v>
      </c>
      <c r="M7" s="8">
        <v>0</v>
      </c>
      <c r="N7" s="11">
        <v>10000</v>
      </c>
      <c r="O7" s="11">
        <v>9500</v>
      </c>
      <c r="P7" s="11">
        <v>11000</v>
      </c>
      <c r="Q7" s="6" t="s">
        <v>65</v>
      </c>
      <c r="R7" s="6"/>
    </row>
    <row r="11" spans="3:18" ht="32.25" customHeight="1" x14ac:dyDescent="0.3"/>
    <row r="12" spans="3:18" ht="33" customHeight="1" x14ac:dyDescent="0.3"/>
    <row r="13" spans="3:18" x14ac:dyDescent="0.3">
      <c r="C13" s="4"/>
      <c r="D13" s="5"/>
      <c r="F13" s="5"/>
      <c r="G13" s="5"/>
    </row>
  </sheetData>
  <mergeCells count="1">
    <mergeCell ref="C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891-37C5-4E22-AD62-40E2BA0261FD}">
  <dimension ref="C4:Q27"/>
  <sheetViews>
    <sheetView showGridLines="0" topLeftCell="B18" zoomScale="90" zoomScaleNormal="90" workbookViewId="0">
      <selection activeCell="G12" sqref="G12"/>
    </sheetView>
  </sheetViews>
  <sheetFormatPr baseColWidth="10" defaultRowHeight="14.4" x14ac:dyDescent="0.3"/>
  <cols>
    <col min="3" max="3" width="28.88671875" customWidth="1"/>
    <col min="4" max="4" width="14.33203125" customWidth="1"/>
    <col min="5" max="5" width="16" customWidth="1"/>
    <col min="6" max="7" width="21.109375" customWidth="1"/>
    <col min="8" max="8" width="15.44140625" customWidth="1"/>
    <col min="9" max="9" width="15.88671875" customWidth="1"/>
    <col min="10" max="10" width="13.33203125" customWidth="1"/>
    <col min="11" max="11" width="18.33203125" customWidth="1"/>
    <col min="12" max="12" width="22.5546875" bestFit="1" customWidth="1"/>
    <col min="13" max="13" width="15.33203125" customWidth="1"/>
    <col min="14" max="14" width="13.5546875" customWidth="1"/>
    <col min="15" max="15" width="17.33203125" customWidth="1"/>
    <col min="16" max="16" width="15.5546875" bestFit="1" customWidth="1"/>
    <col min="17" max="17" width="30.5546875" customWidth="1"/>
  </cols>
  <sheetData>
    <row r="4" spans="3:12" ht="18" x14ac:dyDescent="0.35">
      <c r="C4" s="23" t="s">
        <v>38</v>
      </c>
      <c r="D4" s="23"/>
      <c r="E4" s="23"/>
      <c r="F4" s="23"/>
      <c r="G4" s="23"/>
      <c r="H4" s="23"/>
      <c r="I4" s="23"/>
      <c r="J4" s="23"/>
      <c r="K4" s="23"/>
      <c r="L4" s="23"/>
    </row>
    <row r="5" spans="3:12" ht="15.6" x14ac:dyDescent="0.3">
      <c r="C5" s="21"/>
      <c r="D5" s="21"/>
      <c r="E5" s="21"/>
      <c r="F5" s="21"/>
      <c r="G5" s="21"/>
      <c r="H5" s="21"/>
      <c r="I5" s="21"/>
      <c r="J5" s="21"/>
      <c r="K5" s="21"/>
      <c r="L5" s="21"/>
    </row>
    <row r="6" spans="3:12" x14ac:dyDescent="0.3">
      <c r="C6" s="25" t="s">
        <v>83</v>
      </c>
      <c r="D6" s="26"/>
      <c r="E6" s="26"/>
      <c r="F6" s="27"/>
    </row>
    <row r="7" spans="3:12" x14ac:dyDescent="0.3">
      <c r="C7" s="17" t="s">
        <v>2</v>
      </c>
      <c r="D7" s="17" t="s">
        <v>3</v>
      </c>
      <c r="E7" s="17" t="s">
        <v>4</v>
      </c>
      <c r="F7" s="17" t="s">
        <v>13</v>
      </c>
      <c r="G7" s="22"/>
    </row>
    <row r="8" spans="3:12" x14ac:dyDescent="0.3">
      <c r="C8" s="1" t="s">
        <v>27</v>
      </c>
      <c r="D8" s="1">
        <v>1</v>
      </c>
      <c r="E8" s="1" t="s">
        <v>32</v>
      </c>
      <c r="F8" s="3">
        <v>750</v>
      </c>
      <c r="G8" s="18"/>
    </row>
    <row r="9" spans="3:12" x14ac:dyDescent="0.3">
      <c r="C9" s="1" t="s">
        <v>28</v>
      </c>
      <c r="D9" s="1">
        <v>1</v>
      </c>
      <c r="E9" s="1" t="s">
        <v>32</v>
      </c>
      <c r="F9" s="3">
        <v>1500</v>
      </c>
      <c r="G9" s="18"/>
    </row>
    <row r="10" spans="3:12" x14ac:dyDescent="0.3">
      <c r="C10" s="1" t="s">
        <v>37</v>
      </c>
      <c r="D10" s="1">
        <v>1</v>
      </c>
      <c r="E10" s="1" t="s">
        <v>32</v>
      </c>
      <c r="F10" s="3" t="s">
        <v>39</v>
      </c>
      <c r="G10" s="18"/>
    </row>
    <row r="11" spans="3:12" x14ac:dyDescent="0.3">
      <c r="C11" s="1" t="s">
        <v>29</v>
      </c>
      <c r="D11" s="1">
        <v>1</v>
      </c>
      <c r="E11" s="1" t="s">
        <v>84</v>
      </c>
      <c r="F11" s="2">
        <v>14</v>
      </c>
      <c r="G11" s="18"/>
    </row>
    <row r="12" spans="3:12" x14ac:dyDescent="0.3">
      <c r="C12" s="1" t="s">
        <v>30</v>
      </c>
      <c r="D12" s="1">
        <v>1</v>
      </c>
      <c r="E12" s="1" t="s">
        <v>32</v>
      </c>
      <c r="F12" s="3" t="s">
        <v>39</v>
      </c>
      <c r="G12" s="18"/>
    </row>
    <row r="13" spans="3:12" x14ac:dyDescent="0.3">
      <c r="C13" s="1" t="s">
        <v>48</v>
      </c>
      <c r="D13" s="1">
        <v>1</v>
      </c>
      <c r="E13" s="1" t="s">
        <v>32</v>
      </c>
      <c r="F13" s="3" t="s">
        <v>39</v>
      </c>
      <c r="G13" s="18"/>
    </row>
    <row r="14" spans="3:12" x14ac:dyDescent="0.3">
      <c r="C14" s="1" t="s">
        <v>67</v>
      </c>
      <c r="D14" s="1">
        <v>1</v>
      </c>
      <c r="E14" s="1" t="s">
        <v>32</v>
      </c>
      <c r="F14" s="3">
        <f>F8*0.1</f>
        <v>75</v>
      </c>
      <c r="G14" s="18"/>
    </row>
    <row r="15" spans="3:12" x14ac:dyDescent="0.3">
      <c r="C15" s="1" t="s">
        <v>31</v>
      </c>
      <c r="D15" s="1">
        <v>1</v>
      </c>
      <c r="E15" s="1" t="s">
        <v>32</v>
      </c>
      <c r="F15" s="3" t="s">
        <v>39</v>
      </c>
      <c r="G15" s="18"/>
    </row>
    <row r="16" spans="3:12" x14ac:dyDescent="0.3">
      <c r="C16" s="1" t="s">
        <v>85</v>
      </c>
      <c r="D16" s="1">
        <v>1</v>
      </c>
      <c r="E16" s="1" t="s">
        <v>86</v>
      </c>
      <c r="F16" s="3">
        <v>24</v>
      </c>
    </row>
    <row r="17" spans="3:17" x14ac:dyDescent="0.3">
      <c r="F17" s="18"/>
    </row>
    <row r="18" spans="3:17" x14ac:dyDescent="0.3">
      <c r="F18" s="18"/>
    </row>
    <row r="19" spans="3:17" x14ac:dyDescent="0.3">
      <c r="C19" s="28" t="s">
        <v>87</v>
      </c>
      <c r="D19" s="29"/>
      <c r="E19" s="29"/>
      <c r="F19" s="29"/>
      <c r="G19" s="29"/>
      <c r="H19" s="29"/>
      <c r="I19" s="29"/>
      <c r="J19" s="29"/>
      <c r="K19" s="29"/>
      <c r="L19" s="29"/>
      <c r="M19" s="29"/>
      <c r="N19" s="29"/>
      <c r="O19" s="29"/>
      <c r="P19" s="29"/>
      <c r="Q19" s="30"/>
    </row>
    <row r="20" spans="3:17" x14ac:dyDescent="0.3">
      <c r="C20" s="31"/>
      <c r="D20" s="32"/>
      <c r="E20" s="32"/>
      <c r="F20" s="32"/>
      <c r="G20" s="32"/>
      <c r="H20" s="32"/>
      <c r="I20" s="32"/>
      <c r="J20" s="32"/>
      <c r="K20" s="32"/>
      <c r="L20" s="32"/>
      <c r="M20" s="32"/>
      <c r="N20" s="32"/>
      <c r="O20" s="32"/>
      <c r="P20" s="32"/>
      <c r="Q20" s="33"/>
    </row>
    <row r="21" spans="3:17" s="7" customFormat="1" ht="41.25" customHeight="1" x14ac:dyDescent="0.3">
      <c r="C21" s="9" t="s">
        <v>40</v>
      </c>
      <c r="D21" s="9" t="s">
        <v>41</v>
      </c>
      <c r="E21" s="9" t="s">
        <v>42</v>
      </c>
      <c r="F21" s="9" t="s">
        <v>27</v>
      </c>
      <c r="G21" s="9" t="s">
        <v>88</v>
      </c>
      <c r="H21" s="9" t="s">
        <v>28</v>
      </c>
      <c r="I21" s="9" t="s">
        <v>37</v>
      </c>
      <c r="J21" s="9" t="s">
        <v>89</v>
      </c>
      <c r="K21" s="9" t="s">
        <v>46</v>
      </c>
      <c r="L21" s="9" t="s">
        <v>29</v>
      </c>
      <c r="M21" s="9" t="s">
        <v>30</v>
      </c>
      <c r="N21" s="9" t="s">
        <v>50</v>
      </c>
      <c r="O21" s="9" t="s">
        <v>31</v>
      </c>
      <c r="P21" s="9" t="s">
        <v>47</v>
      </c>
      <c r="Q21" s="9" t="s">
        <v>49</v>
      </c>
    </row>
    <row r="22" spans="3:17" x14ac:dyDescent="0.3">
      <c r="C22" s="1" t="s">
        <v>43</v>
      </c>
      <c r="D22" s="3" t="s">
        <v>44</v>
      </c>
      <c r="E22" s="3" t="s">
        <v>45</v>
      </c>
      <c r="F22" s="3">
        <v>750</v>
      </c>
      <c r="G22" s="3">
        <f>F22*0.1</f>
        <v>75</v>
      </c>
      <c r="H22" s="3">
        <v>0</v>
      </c>
      <c r="I22" s="3">
        <v>0</v>
      </c>
      <c r="J22" s="2">
        <v>600</v>
      </c>
      <c r="K22" s="2">
        <f>+F11</f>
        <v>14</v>
      </c>
      <c r="L22" s="3">
        <f>+J22/K22*F16</f>
        <v>1028.5714285714284</v>
      </c>
      <c r="M22" s="3">
        <v>0</v>
      </c>
      <c r="N22" s="3"/>
      <c r="O22" s="3">
        <v>0</v>
      </c>
      <c r="P22" s="3">
        <f>+O22+M22+L22++I22+H22+F22+N22+G22</f>
        <v>1853.5714285714284</v>
      </c>
      <c r="Q22" s="3"/>
    </row>
    <row r="23" spans="3:17" x14ac:dyDescent="0.3">
      <c r="C23" s="1"/>
      <c r="D23" s="3"/>
      <c r="E23" s="3"/>
      <c r="F23" s="3"/>
      <c r="G23" s="3"/>
      <c r="H23" s="3"/>
      <c r="I23" s="3"/>
      <c r="J23" s="3"/>
      <c r="L23" s="3"/>
      <c r="M23" s="3"/>
      <c r="N23" s="3"/>
      <c r="O23" s="3"/>
      <c r="P23" s="3"/>
      <c r="Q23" s="3"/>
    </row>
    <row r="24" spans="3:17" x14ac:dyDescent="0.3">
      <c r="C24" s="1"/>
      <c r="D24" s="3"/>
      <c r="E24" s="3"/>
      <c r="F24" s="3"/>
      <c r="G24" s="3"/>
      <c r="H24" s="3"/>
      <c r="I24" s="3"/>
      <c r="J24" s="3"/>
      <c r="K24" s="3"/>
      <c r="L24" s="3"/>
      <c r="M24" s="3"/>
      <c r="N24" s="3"/>
      <c r="O24" s="3"/>
      <c r="P24" s="3"/>
      <c r="Q24" s="3"/>
    </row>
    <row r="25" spans="3:17" x14ac:dyDescent="0.3">
      <c r="C25" s="1"/>
      <c r="D25" s="3"/>
      <c r="E25" s="3"/>
      <c r="F25" s="3"/>
      <c r="G25" s="3"/>
      <c r="H25" s="3"/>
      <c r="I25" s="3"/>
      <c r="J25" s="3"/>
      <c r="K25" s="3"/>
      <c r="L25" s="3"/>
      <c r="M25" s="3"/>
      <c r="N25" s="3"/>
      <c r="O25" s="3"/>
      <c r="P25" s="3"/>
      <c r="Q25" s="3"/>
    </row>
    <row r="26" spans="3:17" x14ac:dyDescent="0.3">
      <c r="C26" s="1"/>
      <c r="D26" s="3"/>
      <c r="E26" s="3"/>
      <c r="F26" s="3"/>
      <c r="G26" s="3"/>
      <c r="H26" s="3"/>
      <c r="I26" s="3"/>
      <c r="J26" s="3"/>
      <c r="K26" s="3"/>
      <c r="L26" s="3"/>
      <c r="M26" s="3"/>
      <c r="N26" s="3"/>
      <c r="O26" s="3"/>
      <c r="P26" s="3"/>
      <c r="Q26" s="3"/>
    </row>
    <row r="27" spans="3:17" x14ac:dyDescent="0.3">
      <c r="C27" s="1"/>
      <c r="D27" s="3"/>
      <c r="E27" s="3"/>
      <c r="F27" s="3"/>
      <c r="G27" s="3"/>
      <c r="H27" s="3"/>
      <c r="I27" s="3"/>
      <c r="J27" s="3"/>
      <c r="K27" s="3"/>
      <c r="L27" s="3"/>
      <c r="M27" s="3"/>
      <c r="N27" s="3"/>
      <c r="O27" s="3"/>
      <c r="P27" s="3"/>
      <c r="Q27" s="3"/>
    </row>
  </sheetData>
  <mergeCells count="3">
    <mergeCell ref="C4:L4"/>
    <mergeCell ref="C6:F6"/>
    <mergeCell ref="C19:Q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D402-6B9A-483C-8F3C-14321A73C6A7}">
  <dimension ref="C4:Q13"/>
  <sheetViews>
    <sheetView showGridLines="0" workbookViewId="0">
      <selection activeCell="J11" sqref="J11"/>
    </sheetView>
  </sheetViews>
  <sheetFormatPr baseColWidth="10" defaultRowHeight="14.4" x14ac:dyDescent="0.3"/>
  <cols>
    <col min="3" max="3" width="19.88671875" customWidth="1"/>
    <col min="4" max="4" width="13.88671875" bestFit="1" customWidth="1"/>
    <col min="5" max="5" width="9" bestFit="1" customWidth="1"/>
    <col min="6" max="6" width="4.5546875" bestFit="1" customWidth="1"/>
    <col min="7" max="8" width="11.6640625" bestFit="1" customWidth="1"/>
    <col min="9" max="9" width="17.33203125" customWidth="1"/>
    <col min="10" max="10" width="14.109375" bestFit="1" customWidth="1"/>
    <col min="11" max="11" width="10.109375" bestFit="1" customWidth="1"/>
    <col min="12" max="12" width="6.33203125" bestFit="1" customWidth="1"/>
    <col min="13" max="13" width="13.6640625" customWidth="1"/>
    <col min="14" max="14" width="13.33203125" customWidth="1"/>
    <col min="15" max="15" width="12.88671875" customWidth="1"/>
    <col min="16" max="16" width="18.5546875" customWidth="1"/>
    <col min="17" max="17" width="20.6640625" customWidth="1"/>
  </cols>
  <sheetData>
    <row r="4" spans="3:17" x14ac:dyDescent="0.3">
      <c r="C4" s="34" t="s">
        <v>78</v>
      </c>
      <c r="D4" s="34"/>
      <c r="E4" s="34"/>
      <c r="F4" s="34"/>
      <c r="G4" s="34"/>
      <c r="H4" s="34"/>
      <c r="I4" s="12"/>
    </row>
    <row r="6" spans="3:17" ht="43.2" x14ac:dyDescent="0.3">
      <c r="C6" s="9" t="s">
        <v>2</v>
      </c>
      <c r="D6" s="9" t="s">
        <v>16</v>
      </c>
      <c r="E6" s="9" t="s">
        <v>3</v>
      </c>
      <c r="F6" s="9" t="s">
        <v>4</v>
      </c>
      <c r="G6" s="9" t="s">
        <v>13</v>
      </c>
      <c r="H6" s="9" t="s">
        <v>14</v>
      </c>
      <c r="I6" s="9" t="s">
        <v>5</v>
      </c>
      <c r="J6" s="9" t="s">
        <v>1</v>
      </c>
      <c r="K6" s="9" t="s">
        <v>59</v>
      </c>
      <c r="L6" s="9" t="s">
        <v>4</v>
      </c>
      <c r="M6" s="9" t="s">
        <v>19</v>
      </c>
      <c r="N6" s="9" t="s">
        <v>20</v>
      </c>
      <c r="O6" s="9" t="s">
        <v>21</v>
      </c>
      <c r="P6" s="9" t="s">
        <v>17</v>
      </c>
      <c r="Q6" s="9" t="s">
        <v>53</v>
      </c>
    </row>
    <row r="7" spans="3:17" ht="90" customHeight="1" x14ac:dyDescent="0.3">
      <c r="C7" s="6" t="s">
        <v>79</v>
      </c>
      <c r="D7" s="6" t="s">
        <v>80</v>
      </c>
      <c r="E7" s="8">
        <v>2</v>
      </c>
      <c r="F7" s="6" t="s">
        <v>36</v>
      </c>
      <c r="G7" s="11">
        <v>30000</v>
      </c>
      <c r="H7" s="11">
        <f>+G7*E7</f>
        <v>60000</v>
      </c>
      <c r="I7" s="6" t="s">
        <v>81</v>
      </c>
      <c r="J7" s="13">
        <v>45352</v>
      </c>
      <c r="K7" s="8">
        <v>3</v>
      </c>
      <c r="L7" s="6" t="s">
        <v>82</v>
      </c>
      <c r="M7" s="11">
        <v>27000</v>
      </c>
      <c r="N7" s="11">
        <v>30000</v>
      </c>
      <c r="O7" s="11">
        <v>35000</v>
      </c>
      <c r="P7" s="6" t="s">
        <v>65</v>
      </c>
      <c r="Q7" s="6"/>
    </row>
    <row r="11" spans="3:17" ht="32.25" customHeight="1" x14ac:dyDescent="0.3"/>
    <row r="12" spans="3:17" ht="33" customHeight="1" x14ac:dyDescent="0.3"/>
    <row r="13" spans="3:17" x14ac:dyDescent="0.3">
      <c r="C13" s="4"/>
      <c r="D13" s="5"/>
      <c r="F13" s="5"/>
      <c r="G13" s="5"/>
    </row>
  </sheetData>
  <mergeCells count="1">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DE ARTICULOS</vt:lpstr>
      <vt:lpstr>CONSUMIBLES.</vt:lpstr>
      <vt:lpstr>REFACCIONES.</vt:lpstr>
      <vt:lpstr>SERVICIOS.</vt:lpstr>
      <vt:lpstr>EQUIPO O MATERIAL.</vt:lpstr>
      <vt:lpstr>GASTOS DE VIAJE</vt:lpstr>
      <vt:lpstr>ACTIVOS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Alan Cristian Gutiérrez Cordero</cp:lastModifiedBy>
  <dcterms:created xsi:type="dcterms:W3CDTF">2024-07-08T14:22:19Z</dcterms:created>
  <dcterms:modified xsi:type="dcterms:W3CDTF">2024-11-07T22:28:09Z</dcterms:modified>
</cp:coreProperties>
</file>